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omments1.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comments2.xml" ContentType="application/vnd.openxmlformats-officedocument.spreadsheetml.comments+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eidi.TRANSMOGRIFIER\Desktop\"/>
    </mc:Choice>
  </mc:AlternateContent>
  <bookViews>
    <workbookView xWindow="0" yWindow="0" windowWidth="20520" windowHeight="11175"/>
  </bookViews>
  <sheets>
    <sheet name="Kaikki matsit" sheetId="1" r:id="rId1"/>
    <sheet name="Sarjataulukko" sheetId="5" r:id="rId2"/>
    <sheet name="Maalit" sheetId="2" r:id="rId3"/>
    <sheet name="Voimaluvut" sheetId="3" r:id="rId4"/>
    <sheet name="Todennäköisyydet" sheetId="4" r:id="rId5"/>
  </sheets>
  <definedNames>
    <definedName name="Joukkueet">Kotipelimaalit[Joukkue]</definedName>
    <definedName name="KA_hävityt_kotona">Maalit!$F$8</definedName>
    <definedName name="KA_hävityt_vieraissa">Maalit!$M$8</definedName>
    <definedName name="KA_tehdyt_kotona">Maalit!$D$8</definedName>
    <definedName name="KA_tehdyt_vieraissa">Maalit!$K$8</definedName>
    <definedName name="Slicer_Kausi">#N/A</definedName>
  </definedNames>
  <calcPr calcId="152511"/>
  <pivotCaches>
    <pivotCache cacheId="0" r:id="rId6"/>
  </pivotCaches>
  <extLst>
    <ext xmlns:x14="http://schemas.microsoft.com/office/spreadsheetml/2009/9/main" uri="{BBE1A952-AA13-448e-AADC-164F8A28A991}">
      <x14:slicerCaches>
        <x14:slicerCache r:id="rId7"/>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7" i="5" l="1"/>
  <c r="I8" i="5"/>
  <c r="I9" i="5"/>
  <c r="I10" i="5"/>
  <c r="I11" i="5"/>
  <c r="I12" i="5"/>
  <c r="I13" i="5"/>
  <c r="I14" i="5"/>
  <c r="I15" i="5"/>
  <c r="I16" i="5"/>
  <c r="I17" i="5"/>
  <c r="I18" i="5"/>
  <c r="I19" i="5"/>
  <c r="I20" i="5"/>
  <c r="I21" i="5"/>
  <c r="I22" i="5"/>
  <c r="I23" i="5"/>
  <c r="I24" i="5"/>
  <c r="I25" i="5"/>
  <c r="I26" i="5"/>
  <c r="I27" i="5"/>
  <c r="I28" i="5"/>
  <c r="I29" i="5"/>
  <c r="I30" i="5"/>
  <c r="I31" i="5"/>
  <c r="I32" i="5"/>
  <c r="I33" i="5"/>
  <c r="I6" i="5"/>
  <c r="H7" i="5"/>
  <c r="J7" i="5" s="1"/>
  <c r="H8" i="5"/>
  <c r="J8" i="5" s="1"/>
  <c r="H9" i="5"/>
  <c r="J9" i="5" s="1"/>
  <c r="H10" i="5"/>
  <c r="J10" i="5" s="1"/>
  <c r="H11" i="5"/>
  <c r="J11" i="5" s="1"/>
  <c r="H12" i="5"/>
  <c r="J12" i="5" s="1"/>
  <c r="H13" i="5"/>
  <c r="J13" i="5" s="1"/>
  <c r="H14" i="5"/>
  <c r="J14" i="5" s="1"/>
  <c r="H15" i="5"/>
  <c r="J15" i="5" s="1"/>
  <c r="H16" i="5"/>
  <c r="J16" i="5" s="1"/>
  <c r="H17" i="5"/>
  <c r="J17" i="5" s="1"/>
  <c r="H18" i="5"/>
  <c r="J18" i="5" s="1"/>
  <c r="H19" i="5"/>
  <c r="J19" i="5" s="1"/>
  <c r="H20" i="5"/>
  <c r="J20" i="5" s="1"/>
  <c r="H21" i="5"/>
  <c r="J21" i="5" s="1"/>
  <c r="H22" i="5"/>
  <c r="J22" i="5" s="1"/>
  <c r="H23" i="5"/>
  <c r="J23" i="5" s="1"/>
  <c r="H24" i="5"/>
  <c r="J24" i="5" s="1"/>
  <c r="H25" i="5"/>
  <c r="J25" i="5" s="1"/>
  <c r="H26" i="5"/>
  <c r="J26" i="5" s="1"/>
  <c r="H27" i="5"/>
  <c r="J27" i="5" s="1"/>
  <c r="H28" i="5"/>
  <c r="J28" i="5" s="1"/>
  <c r="H29" i="5"/>
  <c r="J29" i="5" s="1"/>
  <c r="H30" i="5"/>
  <c r="J30" i="5" s="1"/>
  <c r="H31" i="5"/>
  <c r="J31" i="5" s="1"/>
  <c r="H32" i="5"/>
  <c r="J32" i="5" s="1"/>
  <c r="H33" i="5"/>
  <c r="J33" i="5" s="1"/>
  <c r="H6" i="5"/>
  <c r="J6" i="5" s="1"/>
  <c r="G7" i="5" a="1"/>
  <c r="G7" i="5" s="1"/>
  <c r="G8" i="5" a="1"/>
  <c r="G8" i="5" s="1"/>
  <c r="G9" i="5" a="1"/>
  <c r="G9" i="5" s="1"/>
  <c r="G10" i="5" a="1"/>
  <c r="G10" i="5" s="1"/>
  <c r="G11" i="5" a="1"/>
  <c r="G11" i="5" s="1"/>
  <c r="G12" i="5" a="1"/>
  <c r="G12" i="5" s="1"/>
  <c r="G13" i="5" a="1"/>
  <c r="G13" i="5" s="1"/>
  <c r="G14" i="5" a="1"/>
  <c r="G14" i="5" s="1"/>
  <c r="G15" i="5" a="1"/>
  <c r="G15" i="5" s="1"/>
  <c r="G16" i="5" a="1"/>
  <c r="G16" i="5" s="1"/>
  <c r="G17" i="5" a="1"/>
  <c r="G17" i="5" s="1"/>
  <c r="G18" i="5" a="1"/>
  <c r="G18" i="5" s="1"/>
  <c r="G19" i="5" a="1"/>
  <c r="G19" i="5" s="1"/>
  <c r="G20" i="5" a="1"/>
  <c r="G20" i="5" s="1"/>
  <c r="G21" i="5" a="1"/>
  <c r="G21" i="5" s="1"/>
  <c r="G22" i="5" a="1"/>
  <c r="G22" i="5" s="1"/>
  <c r="G23" i="5" a="1"/>
  <c r="G23" i="5" s="1"/>
  <c r="G24" i="5" a="1"/>
  <c r="G24" i="5" s="1"/>
  <c r="G25" i="5" a="1"/>
  <c r="G25" i="5" s="1"/>
  <c r="G26" i="5" a="1"/>
  <c r="G26" i="5" s="1"/>
  <c r="G27" i="5" a="1"/>
  <c r="G27" i="5" s="1"/>
  <c r="G28" i="5" a="1"/>
  <c r="G28" i="5" s="1"/>
  <c r="G29" i="5" a="1"/>
  <c r="G29" i="5" s="1"/>
  <c r="G30" i="5" a="1"/>
  <c r="G30" i="5" s="1"/>
  <c r="G31" i="5" a="1"/>
  <c r="G31" i="5" s="1"/>
  <c r="G32" i="5" a="1"/>
  <c r="G32" i="5" s="1"/>
  <c r="G33" i="5" a="1"/>
  <c r="G33" i="5" s="1"/>
  <c r="G6" i="5" a="1"/>
  <c r="G6" i="5" s="1"/>
  <c r="F7" i="5" a="1"/>
  <c r="F7" i="5" s="1"/>
  <c r="F8" i="5" a="1"/>
  <c r="F8" i="5" s="1"/>
  <c r="F9" i="5" a="1"/>
  <c r="F9" i="5" s="1"/>
  <c r="F10" i="5" a="1"/>
  <c r="F10" i="5" s="1"/>
  <c r="F11" i="5" a="1"/>
  <c r="F11" i="5" s="1"/>
  <c r="F12" i="5" a="1"/>
  <c r="F12" i="5" s="1"/>
  <c r="F13" i="5" a="1"/>
  <c r="F13" i="5" s="1"/>
  <c r="F14" i="5" a="1"/>
  <c r="F14" i="5" s="1"/>
  <c r="F15" i="5" a="1"/>
  <c r="F15" i="5" s="1"/>
  <c r="F16" i="5" a="1"/>
  <c r="F16" i="5" s="1"/>
  <c r="F17" i="5" a="1"/>
  <c r="F17" i="5" s="1"/>
  <c r="F18" i="5" a="1"/>
  <c r="F18" i="5" s="1"/>
  <c r="F19" i="5" a="1"/>
  <c r="F19" i="5" s="1"/>
  <c r="F20" i="5" a="1"/>
  <c r="F20" i="5" s="1"/>
  <c r="F21" i="5" a="1"/>
  <c r="F21" i="5" s="1"/>
  <c r="F22" i="5" a="1"/>
  <c r="F22" i="5" s="1"/>
  <c r="F23" i="5" a="1"/>
  <c r="F23" i="5" s="1"/>
  <c r="F24" i="5" a="1"/>
  <c r="F24" i="5" s="1"/>
  <c r="F25" i="5" a="1"/>
  <c r="F25" i="5" s="1"/>
  <c r="F26" i="5" a="1"/>
  <c r="F26" i="5" s="1"/>
  <c r="F27" i="5" a="1"/>
  <c r="F27" i="5" s="1"/>
  <c r="F28" i="5" a="1"/>
  <c r="F28" i="5" s="1"/>
  <c r="F29" i="5" a="1"/>
  <c r="F29" i="5" s="1"/>
  <c r="F30" i="5" a="1"/>
  <c r="F30" i="5" s="1"/>
  <c r="F31" i="5" a="1"/>
  <c r="F31" i="5" s="1"/>
  <c r="F32" i="5" a="1"/>
  <c r="F32" i="5" s="1"/>
  <c r="F33" i="5" a="1"/>
  <c r="F33" i="5" s="1"/>
  <c r="F6" i="5" a="1"/>
  <c r="F6" i="5" s="1"/>
  <c r="E7" i="5" a="1"/>
  <c r="E7" i="5" s="1"/>
  <c r="K7" i="5" s="1"/>
  <c r="E8" i="5" a="1"/>
  <c r="E8" i="5" s="1"/>
  <c r="K8" i="5" s="1"/>
  <c r="E9" i="5" a="1"/>
  <c r="E9" i="5" s="1"/>
  <c r="K9" i="5" s="1"/>
  <c r="E10" i="5" a="1"/>
  <c r="E10" i="5" s="1"/>
  <c r="K10" i="5" s="1"/>
  <c r="E11" i="5" a="1"/>
  <c r="E11" i="5" s="1"/>
  <c r="K11" i="5" s="1"/>
  <c r="E12" i="5" a="1"/>
  <c r="E12" i="5" s="1"/>
  <c r="K12" i="5" s="1"/>
  <c r="E13" i="5" a="1"/>
  <c r="E13" i="5" s="1"/>
  <c r="K13" i="5" s="1"/>
  <c r="E14" i="5" a="1"/>
  <c r="E14" i="5" s="1"/>
  <c r="K14" i="5" s="1"/>
  <c r="E15" i="5" a="1"/>
  <c r="E15" i="5" s="1"/>
  <c r="K15" i="5" s="1"/>
  <c r="E16" i="5" a="1"/>
  <c r="E16" i="5" s="1"/>
  <c r="K16" i="5" s="1"/>
  <c r="E17" i="5" a="1"/>
  <c r="E17" i="5" s="1"/>
  <c r="K17" i="5" s="1"/>
  <c r="E18" i="5" a="1"/>
  <c r="E18" i="5" s="1"/>
  <c r="K18" i="5" s="1"/>
  <c r="E19" i="5" a="1"/>
  <c r="E19" i="5" s="1"/>
  <c r="K19" i="5" s="1"/>
  <c r="E20" i="5" a="1"/>
  <c r="E20" i="5" s="1"/>
  <c r="K20" i="5" s="1"/>
  <c r="E21" i="5" a="1"/>
  <c r="E21" i="5" s="1"/>
  <c r="K21" i="5" s="1"/>
  <c r="E22" i="5" a="1"/>
  <c r="E22" i="5" s="1"/>
  <c r="K22" i="5" s="1"/>
  <c r="E23" i="5" a="1"/>
  <c r="E23" i="5" s="1"/>
  <c r="K23" i="5" s="1"/>
  <c r="E24" i="5" a="1"/>
  <c r="E24" i="5" s="1"/>
  <c r="K24" i="5" s="1"/>
  <c r="E25" i="5" a="1"/>
  <c r="E25" i="5" s="1"/>
  <c r="K25" i="5" s="1"/>
  <c r="E26" i="5" a="1"/>
  <c r="E26" i="5" s="1"/>
  <c r="K26" i="5" s="1"/>
  <c r="E27" i="5" a="1"/>
  <c r="E27" i="5" s="1"/>
  <c r="K27" i="5" s="1"/>
  <c r="E28" i="5" a="1"/>
  <c r="E28" i="5" s="1"/>
  <c r="K28" i="5" s="1"/>
  <c r="E29" i="5" a="1"/>
  <c r="E29" i="5" s="1"/>
  <c r="K29" i="5" s="1"/>
  <c r="E30" i="5" a="1"/>
  <c r="E30" i="5" s="1"/>
  <c r="K30" i="5" s="1"/>
  <c r="E31" i="5" a="1"/>
  <c r="E31" i="5" s="1"/>
  <c r="K31" i="5" s="1"/>
  <c r="E32" i="5" a="1"/>
  <c r="E32" i="5" s="1"/>
  <c r="K32" i="5" s="1"/>
  <c r="E33" i="5" a="1"/>
  <c r="E33" i="5" s="1"/>
  <c r="K33" i="5" s="1"/>
  <c r="E6" i="5" a="1"/>
  <c r="E6" i="5" s="1"/>
  <c r="K6" i="5" s="1"/>
  <c r="D7" i="5"/>
  <c r="D8" i="5"/>
  <c r="D9" i="5"/>
  <c r="D10" i="5"/>
  <c r="D11" i="5"/>
  <c r="D12" i="5"/>
  <c r="D13" i="5"/>
  <c r="D14" i="5"/>
  <c r="D15" i="5"/>
  <c r="D16" i="5"/>
  <c r="D17" i="5"/>
  <c r="D18" i="5"/>
  <c r="D19" i="5"/>
  <c r="D20" i="5"/>
  <c r="D21" i="5"/>
  <c r="D22" i="5"/>
  <c r="D23" i="5"/>
  <c r="D24" i="5"/>
  <c r="D25" i="5"/>
  <c r="D26" i="5"/>
  <c r="D27" i="5"/>
  <c r="D28" i="5"/>
  <c r="D29" i="5"/>
  <c r="D30" i="5"/>
  <c r="D31" i="5"/>
  <c r="D32" i="5"/>
  <c r="D33" i="5"/>
  <c r="D6" i="5"/>
  <c r="D389" i="1" l="1"/>
  <c r="D390" i="1"/>
  <c r="D391" i="1"/>
  <c r="D392" i="1"/>
  <c r="D393" i="1"/>
  <c r="D394" i="1"/>
  <c r="D395" i="1"/>
  <c r="D396" i="1"/>
  <c r="D397" i="1"/>
  <c r="D398" i="1"/>
  <c r="D399" i="1"/>
  <c r="D400" i="1"/>
  <c r="D401" i="1"/>
  <c r="D402" i="1"/>
  <c r="D403" i="1"/>
  <c r="D404" i="1"/>
  <c r="D405" i="1"/>
  <c r="D406" i="1"/>
  <c r="D407" i="1"/>
  <c r="D408" i="1"/>
  <c r="D409" i="1"/>
  <c r="D410" i="1"/>
  <c r="D411" i="1"/>
  <c r="D412" i="1"/>
  <c r="D413" i="1"/>
  <c r="D414" i="1"/>
  <c r="D415" i="1"/>
  <c r="D416" i="1"/>
  <c r="D417" i="1"/>
  <c r="D418" i="1"/>
  <c r="D419" i="1"/>
  <c r="D420" i="1"/>
  <c r="D421" i="1"/>
  <c r="D422" i="1"/>
  <c r="D423" i="1"/>
  <c r="D424" i="1"/>
  <c r="D425" i="1"/>
  <c r="D426" i="1"/>
  <c r="D427" i="1"/>
  <c r="D428" i="1"/>
  <c r="D429" i="1"/>
  <c r="D430" i="1"/>
  <c r="D431" i="1"/>
  <c r="D432" i="1"/>
  <c r="D433" i="1"/>
  <c r="D434" i="1"/>
  <c r="D435" i="1"/>
  <c r="D436" i="1"/>
  <c r="D437" i="1"/>
  <c r="D438" i="1"/>
  <c r="D439" i="1"/>
  <c r="D440" i="1"/>
  <c r="D441" i="1"/>
  <c r="D442" i="1"/>
  <c r="D443" i="1"/>
  <c r="D444" i="1"/>
  <c r="D445" i="1"/>
  <c r="D446" i="1"/>
  <c r="D447" i="1"/>
  <c r="D448" i="1"/>
  <c r="D449" i="1"/>
  <c r="D450" i="1"/>
  <c r="D451" i="1"/>
  <c r="D452" i="1"/>
  <c r="D453" i="1"/>
  <c r="D454" i="1"/>
  <c r="D455" i="1"/>
  <c r="D456" i="1"/>
  <c r="D457" i="1"/>
  <c r="D458" i="1"/>
  <c r="D459" i="1"/>
  <c r="D460" i="1"/>
  <c r="D461" i="1"/>
  <c r="D462" i="1"/>
  <c r="D463" i="1"/>
  <c r="D464" i="1"/>
  <c r="D465" i="1"/>
  <c r="D466" i="1"/>
  <c r="D467" i="1"/>
  <c r="D468" i="1"/>
  <c r="D469" i="1"/>
  <c r="D470" i="1"/>
  <c r="D471" i="1"/>
  <c r="D472" i="1"/>
  <c r="D473" i="1"/>
  <c r="D474" i="1"/>
  <c r="D475" i="1"/>
  <c r="D476" i="1"/>
  <c r="D477" i="1"/>
  <c r="D478" i="1"/>
  <c r="D479" i="1"/>
  <c r="D480" i="1"/>
  <c r="D481" i="1"/>
  <c r="D482" i="1"/>
  <c r="D483" i="1"/>
  <c r="D484" i="1"/>
  <c r="D485" i="1"/>
  <c r="D486" i="1"/>
  <c r="D487" i="1"/>
  <c r="D488" i="1"/>
  <c r="D489" i="1"/>
  <c r="D490" i="1"/>
  <c r="D491" i="1"/>
  <c r="D492" i="1"/>
  <c r="D493" i="1"/>
  <c r="D494" i="1"/>
  <c r="D495" i="1"/>
  <c r="D496" i="1"/>
  <c r="D497" i="1"/>
  <c r="D498" i="1"/>
  <c r="D499" i="1"/>
  <c r="D500" i="1"/>
  <c r="D501" i="1"/>
  <c r="D502" i="1"/>
  <c r="D503" i="1"/>
  <c r="D504" i="1"/>
  <c r="D505" i="1"/>
  <c r="D506" i="1"/>
  <c r="D507" i="1"/>
  <c r="D508" i="1"/>
  <c r="D509" i="1"/>
  <c r="D510" i="1"/>
  <c r="D511" i="1"/>
  <c r="D512" i="1"/>
  <c r="D513" i="1"/>
  <c r="D514" i="1"/>
  <c r="D515" i="1"/>
  <c r="D516" i="1"/>
  <c r="D517" i="1"/>
  <c r="D518" i="1"/>
  <c r="D519" i="1"/>
  <c r="D520" i="1"/>
  <c r="D521" i="1"/>
  <c r="D522" i="1"/>
  <c r="D523" i="1"/>
  <c r="D524" i="1"/>
  <c r="D525" i="1"/>
  <c r="D526" i="1"/>
  <c r="D527" i="1"/>
  <c r="D528" i="1"/>
  <c r="D529" i="1"/>
  <c r="D530" i="1"/>
  <c r="D531" i="1"/>
  <c r="D532" i="1"/>
  <c r="D533" i="1"/>
  <c r="D534" i="1"/>
  <c r="D535" i="1"/>
  <c r="D536" i="1"/>
  <c r="D537" i="1"/>
  <c r="D538" i="1"/>
  <c r="D539" i="1"/>
  <c r="D540" i="1"/>
  <c r="D541" i="1"/>
  <c r="D542" i="1"/>
  <c r="D543" i="1"/>
  <c r="D544" i="1"/>
  <c r="D545" i="1"/>
  <c r="D546" i="1"/>
  <c r="D547" i="1"/>
  <c r="D548" i="1"/>
  <c r="D549" i="1"/>
  <c r="D550" i="1"/>
  <c r="D551" i="1"/>
  <c r="D552" i="1"/>
  <c r="D553" i="1"/>
  <c r="D554" i="1"/>
  <c r="D555" i="1"/>
  <c r="D556" i="1"/>
  <c r="D557" i="1"/>
  <c r="D558" i="1"/>
  <c r="D559" i="1"/>
  <c r="D560" i="1"/>
  <c r="D561" i="1"/>
  <c r="D562" i="1"/>
  <c r="D563" i="1"/>
  <c r="D564" i="1"/>
  <c r="D565" i="1"/>
  <c r="D566" i="1"/>
  <c r="D567" i="1"/>
  <c r="D568" i="1"/>
  <c r="D569" i="1"/>
  <c r="D570" i="1"/>
  <c r="D571" i="1"/>
  <c r="D572" i="1"/>
  <c r="D573" i="1"/>
  <c r="D574" i="1"/>
  <c r="D575" i="1"/>
  <c r="D576" i="1"/>
  <c r="D577" i="1"/>
  <c r="D578" i="1"/>
  <c r="D579" i="1"/>
  <c r="D580" i="1"/>
  <c r="D581" i="1"/>
  <c r="D582" i="1"/>
  <c r="D583" i="1"/>
  <c r="D584" i="1"/>
  <c r="D585" i="1"/>
  <c r="D586" i="1"/>
  <c r="D587" i="1"/>
  <c r="D588" i="1"/>
  <c r="D589" i="1"/>
  <c r="D590" i="1"/>
  <c r="D591" i="1"/>
  <c r="D592" i="1"/>
  <c r="D593" i="1"/>
  <c r="D594" i="1"/>
  <c r="D595" i="1"/>
  <c r="D596" i="1"/>
  <c r="D597" i="1"/>
  <c r="D598" i="1"/>
  <c r="D599" i="1"/>
  <c r="D600" i="1"/>
  <c r="D601" i="1"/>
  <c r="D602" i="1"/>
  <c r="D603" i="1"/>
  <c r="D604" i="1"/>
  <c r="D605" i="1"/>
  <c r="D606" i="1"/>
  <c r="D607" i="1"/>
  <c r="D608" i="1"/>
  <c r="D609" i="1"/>
  <c r="D610" i="1"/>
  <c r="D611" i="1"/>
  <c r="D612" i="1"/>
  <c r="D613" i="1"/>
  <c r="D614" i="1"/>
  <c r="D615" i="1"/>
  <c r="D616" i="1"/>
  <c r="D617" i="1"/>
  <c r="D618" i="1"/>
  <c r="D619" i="1"/>
  <c r="D620" i="1"/>
  <c r="D621" i="1"/>
  <c r="D622" i="1"/>
  <c r="D623" i="1"/>
  <c r="D624" i="1"/>
  <c r="D625" i="1"/>
  <c r="D626" i="1"/>
  <c r="D627" i="1"/>
  <c r="D628" i="1"/>
  <c r="D629" i="1"/>
  <c r="D630" i="1"/>
  <c r="D631" i="1"/>
  <c r="D632" i="1"/>
  <c r="D633" i="1"/>
  <c r="D634" i="1"/>
  <c r="D635" i="1"/>
  <c r="D636" i="1"/>
  <c r="D637" i="1"/>
  <c r="D638" i="1"/>
  <c r="D639" i="1"/>
  <c r="D640" i="1"/>
  <c r="D641" i="1"/>
  <c r="D642" i="1"/>
  <c r="D643" i="1"/>
  <c r="D644" i="1"/>
  <c r="D645" i="1"/>
  <c r="D646" i="1"/>
  <c r="D647" i="1"/>
  <c r="D648" i="1"/>
  <c r="D649" i="1"/>
  <c r="D650" i="1"/>
  <c r="D651" i="1"/>
  <c r="D652" i="1"/>
  <c r="D653" i="1"/>
  <c r="D654" i="1"/>
  <c r="D655" i="1"/>
  <c r="D656" i="1"/>
  <c r="D657" i="1"/>
  <c r="D658" i="1"/>
  <c r="D659" i="1"/>
  <c r="D660" i="1"/>
  <c r="D661" i="1"/>
  <c r="D662" i="1"/>
  <c r="D663" i="1"/>
  <c r="D664" i="1"/>
  <c r="D665" i="1"/>
  <c r="D666" i="1"/>
  <c r="D667" i="1"/>
  <c r="D668" i="1"/>
  <c r="D669" i="1"/>
  <c r="D670" i="1"/>
  <c r="D671" i="1"/>
  <c r="D672" i="1"/>
  <c r="D673" i="1"/>
  <c r="D674" i="1"/>
  <c r="D675" i="1"/>
  <c r="D676" i="1"/>
  <c r="D677" i="1"/>
  <c r="D678" i="1"/>
  <c r="D679" i="1"/>
  <c r="D680" i="1"/>
  <c r="D681" i="1"/>
  <c r="D682" i="1"/>
  <c r="D683" i="1"/>
  <c r="D684" i="1"/>
  <c r="D685" i="1"/>
  <c r="D686" i="1"/>
  <c r="D687" i="1"/>
  <c r="D688" i="1"/>
  <c r="D689" i="1"/>
  <c r="D690" i="1"/>
  <c r="D691" i="1"/>
  <c r="D692" i="1"/>
  <c r="D693" i="1"/>
  <c r="D694" i="1"/>
  <c r="D695" i="1"/>
  <c r="D696" i="1"/>
  <c r="D697" i="1"/>
  <c r="D698" i="1"/>
  <c r="D699" i="1"/>
  <c r="D700" i="1"/>
  <c r="D701" i="1"/>
  <c r="D702" i="1"/>
  <c r="D703" i="1"/>
  <c r="D704" i="1"/>
  <c r="D705" i="1"/>
  <c r="D706" i="1"/>
  <c r="D707" i="1"/>
  <c r="D708" i="1"/>
  <c r="D709" i="1"/>
  <c r="D710" i="1"/>
  <c r="D711" i="1"/>
  <c r="D712" i="1"/>
  <c r="D713" i="1"/>
  <c r="D714" i="1"/>
  <c r="D715" i="1"/>
  <c r="D716" i="1"/>
  <c r="D717" i="1"/>
  <c r="D718" i="1"/>
  <c r="D719" i="1"/>
  <c r="D720" i="1"/>
  <c r="D721" i="1"/>
  <c r="D722" i="1"/>
  <c r="D723" i="1"/>
  <c r="D724" i="1"/>
  <c r="D725" i="1"/>
  <c r="D726" i="1"/>
  <c r="D727" i="1"/>
  <c r="D728" i="1"/>
  <c r="D729" i="1"/>
  <c r="D730" i="1"/>
  <c r="D731" i="1"/>
  <c r="D732" i="1"/>
  <c r="D733" i="1"/>
  <c r="D734" i="1"/>
  <c r="D735" i="1"/>
  <c r="D736" i="1"/>
  <c r="D737" i="1"/>
  <c r="D738" i="1"/>
  <c r="D739" i="1"/>
  <c r="D740" i="1"/>
  <c r="D741" i="1"/>
  <c r="D742" i="1"/>
  <c r="D743" i="1"/>
  <c r="D744" i="1"/>
  <c r="D745" i="1"/>
  <c r="D746" i="1"/>
  <c r="D747" i="1"/>
  <c r="D748" i="1"/>
  <c r="D749" i="1"/>
  <c r="D750" i="1"/>
  <c r="D751" i="1"/>
  <c r="D752" i="1"/>
  <c r="D753" i="1"/>
  <c r="D754" i="1"/>
  <c r="D755" i="1"/>
  <c r="D756" i="1"/>
  <c r="D757" i="1"/>
  <c r="D758" i="1"/>
  <c r="D759" i="1"/>
  <c r="D760" i="1"/>
  <c r="D761" i="1"/>
  <c r="D762" i="1"/>
  <c r="D763" i="1"/>
  <c r="D764" i="1"/>
  <c r="D765" i="1"/>
  <c r="D766" i="1"/>
  <c r="D767" i="1"/>
  <c r="D768" i="1"/>
  <c r="E389" i="1"/>
  <c r="E390" i="1"/>
  <c r="E391" i="1"/>
  <c r="E392" i="1"/>
  <c r="E393" i="1"/>
  <c r="E394" i="1"/>
  <c r="E395" i="1"/>
  <c r="E396" i="1"/>
  <c r="E397" i="1"/>
  <c r="E398" i="1"/>
  <c r="E399" i="1"/>
  <c r="E400" i="1"/>
  <c r="E401" i="1"/>
  <c r="E402" i="1"/>
  <c r="E403" i="1"/>
  <c r="E404" i="1"/>
  <c r="E405" i="1"/>
  <c r="E406" i="1"/>
  <c r="E407" i="1"/>
  <c r="E408" i="1"/>
  <c r="E409" i="1"/>
  <c r="E410" i="1"/>
  <c r="E411" i="1"/>
  <c r="E412" i="1"/>
  <c r="E413" i="1"/>
  <c r="E414" i="1"/>
  <c r="E415" i="1"/>
  <c r="E416" i="1"/>
  <c r="E417" i="1"/>
  <c r="E418" i="1"/>
  <c r="E419" i="1"/>
  <c r="E420" i="1"/>
  <c r="E421" i="1"/>
  <c r="E422" i="1"/>
  <c r="E423" i="1"/>
  <c r="E424" i="1"/>
  <c r="E425" i="1"/>
  <c r="E426" i="1"/>
  <c r="E427" i="1"/>
  <c r="E428" i="1"/>
  <c r="E429" i="1"/>
  <c r="E430" i="1"/>
  <c r="E431" i="1"/>
  <c r="E432" i="1"/>
  <c r="E433" i="1"/>
  <c r="E434" i="1"/>
  <c r="E435" i="1"/>
  <c r="E436" i="1"/>
  <c r="E437" i="1"/>
  <c r="E438" i="1"/>
  <c r="E439" i="1"/>
  <c r="E440" i="1"/>
  <c r="E441" i="1"/>
  <c r="E442" i="1"/>
  <c r="E443" i="1"/>
  <c r="E444" i="1"/>
  <c r="E445" i="1"/>
  <c r="E446" i="1"/>
  <c r="E447" i="1"/>
  <c r="E448" i="1"/>
  <c r="E449" i="1"/>
  <c r="E450" i="1"/>
  <c r="E451" i="1"/>
  <c r="E452" i="1"/>
  <c r="E453" i="1"/>
  <c r="E454" i="1"/>
  <c r="E455" i="1"/>
  <c r="E456" i="1"/>
  <c r="E457" i="1"/>
  <c r="E458" i="1"/>
  <c r="E459" i="1"/>
  <c r="E460" i="1"/>
  <c r="E461" i="1"/>
  <c r="E462" i="1"/>
  <c r="E463" i="1"/>
  <c r="E464" i="1"/>
  <c r="E465" i="1"/>
  <c r="E466" i="1"/>
  <c r="E467" i="1"/>
  <c r="E468" i="1"/>
  <c r="E469" i="1"/>
  <c r="E470" i="1"/>
  <c r="E471" i="1"/>
  <c r="E472" i="1"/>
  <c r="E473" i="1"/>
  <c r="E474" i="1"/>
  <c r="E475" i="1"/>
  <c r="E476" i="1"/>
  <c r="E477" i="1"/>
  <c r="E478" i="1"/>
  <c r="E479" i="1"/>
  <c r="E480" i="1"/>
  <c r="E481" i="1"/>
  <c r="E482" i="1"/>
  <c r="E483" i="1"/>
  <c r="E484" i="1"/>
  <c r="E485" i="1"/>
  <c r="E486" i="1"/>
  <c r="E487" i="1"/>
  <c r="E488" i="1"/>
  <c r="E489" i="1"/>
  <c r="E490" i="1"/>
  <c r="E491" i="1"/>
  <c r="E492" i="1"/>
  <c r="E493" i="1"/>
  <c r="E494" i="1"/>
  <c r="E495" i="1"/>
  <c r="E496" i="1"/>
  <c r="E497" i="1"/>
  <c r="E498" i="1"/>
  <c r="E499" i="1"/>
  <c r="E500" i="1"/>
  <c r="E501" i="1"/>
  <c r="E502" i="1"/>
  <c r="E503" i="1"/>
  <c r="E504" i="1"/>
  <c r="E505" i="1"/>
  <c r="E506" i="1"/>
  <c r="E507" i="1"/>
  <c r="E508" i="1"/>
  <c r="E509" i="1"/>
  <c r="E510" i="1"/>
  <c r="E511" i="1"/>
  <c r="E512" i="1"/>
  <c r="E513" i="1"/>
  <c r="E514" i="1"/>
  <c r="E515" i="1"/>
  <c r="E516" i="1"/>
  <c r="E517" i="1"/>
  <c r="E518" i="1"/>
  <c r="E519" i="1"/>
  <c r="E520" i="1"/>
  <c r="E521" i="1"/>
  <c r="E522" i="1"/>
  <c r="E523" i="1"/>
  <c r="E524" i="1"/>
  <c r="E525" i="1"/>
  <c r="E526" i="1"/>
  <c r="E527" i="1"/>
  <c r="E528" i="1"/>
  <c r="E529" i="1"/>
  <c r="E530" i="1"/>
  <c r="E531" i="1"/>
  <c r="E532" i="1"/>
  <c r="E533" i="1"/>
  <c r="E534" i="1"/>
  <c r="E535" i="1"/>
  <c r="E536" i="1"/>
  <c r="E537" i="1"/>
  <c r="E538" i="1"/>
  <c r="E539" i="1"/>
  <c r="E540" i="1"/>
  <c r="E541" i="1"/>
  <c r="E542" i="1"/>
  <c r="E543" i="1"/>
  <c r="E544" i="1"/>
  <c r="E545" i="1"/>
  <c r="E546" i="1"/>
  <c r="E547" i="1"/>
  <c r="E548" i="1"/>
  <c r="E549" i="1"/>
  <c r="E550" i="1"/>
  <c r="E551" i="1"/>
  <c r="E552" i="1"/>
  <c r="E553" i="1"/>
  <c r="E554" i="1"/>
  <c r="E555" i="1"/>
  <c r="E556" i="1"/>
  <c r="E557" i="1"/>
  <c r="E558" i="1"/>
  <c r="E559" i="1"/>
  <c r="E560" i="1"/>
  <c r="E561" i="1"/>
  <c r="E562" i="1"/>
  <c r="E563" i="1"/>
  <c r="E564" i="1"/>
  <c r="E565" i="1"/>
  <c r="E566" i="1"/>
  <c r="E567" i="1"/>
  <c r="E568" i="1"/>
  <c r="E569" i="1"/>
  <c r="E570" i="1"/>
  <c r="E571" i="1"/>
  <c r="E572" i="1"/>
  <c r="E573" i="1"/>
  <c r="E574" i="1"/>
  <c r="E575" i="1"/>
  <c r="E576" i="1"/>
  <c r="E577" i="1"/>
  <c r="E578" i="1"/>
  <c r="E579" i="1"/>
  <c r="E580" i="1"/>
  <c r="E581" i="1"/>
  <c r="E582" i="1"/>
  <c r="E583" i="1"/>
  <c r="E584" i="1"/>
  <c r="E585" i="1"/>
  <c r="E586" i="1"/>
  <c r="E587" i="1"/>
  <c r="E588" i="1"/>
  <c r="E589" i="1"/>
  <c r="E590" i="1"/>
  <c r="E591" i="1"/>
  <c r="E592" i="1"/>
  <c r="E593" i="1"/>
  <c r="E594" i="1"/>
  <c r="E595" i="1"/>
  <c r="E596" i="1"/>
  <c r="E597" i="1"/>
  <c r="E598" i="1"/>
  <c r="E599" i="1"/>
  <c r="E600" i="1"/>
  <c r="E601" i="1"/>
  <c r="E602" i="1"/>
  <c r="E603" i="1"/>
  <c r="E604" i="1"/>
  <c r="E605" i="1"/>
  <c r="E606" i="1"/>
  <c r="E607" i="1"/>
  <c r="E608" i="1"/>
  <c r="E609" i="1"/>
  <c r="E610" i="1"/>
  <c r="E611" i="1"/>
  <c r="E612" i="1"/>
  <c r="E613" i="1"/>
  <c r="E614" i="1"/>
  <c r="E615" i="1"/>
  <c r="E616" i="1"/>
  <c r="E617" i="1"/>
  <c r="E618" i="1"/>
  <c r="E619" i="1"/>
  <c r="E620" i="1"/>
  <c r="E621" i="1"/>
  <c r="E622" i="1"/>
  <c r="E623" i="1"/>
  <c r="E624" i="1"/>
  <c r="E625" i="1"/>
  <c r="E626" i="1"/>
  <c r="E627" i="1"/>
  <c r="E628" i="1"/>
  <c r="E629" i="1"/>
  <c r="E630" i="1"/>
  <c r="E631" i="1"/>
  <c r="E632" i="1"/>
  <c r="E633" i="1"/>
  <c r="E634" i="1"/>
  <c r="E635" i="1"/>
  <c r="E636" i="1"/>
  <c r="E637" i="1"/>
  <c r="E638" i="1"/>
  <c r="E639" i="1"/>
  <c r="E640" i="1"/>
  <c r="E641" i="1"/>
  <c r="E642" i="1"/>
  <c r="E643" i="1"/>
  <c r="E644" i="1"/>
  <c r="E645" i="1"/>
  <c r="E646" i="1"/>
  <c r="E647" i="1"/>
  <c r="E648" i="1"/>
  <c r="E649" i="1"/>
  <c r="E650" i="1"/>
  <c r="E651" i="1"/>
  <c r="E652" i="1"/>
  <c r="E653" i="1"/>
  <c r="E654" i="1"/>
  <c r="E655" i="1"/>
  <c r="E656" i="1"/>
  <c r="E657" i="1"/>
  <c r="E658" i="1"/>
  <c r="E659" i="1"/>
  <c r="E660" i="1"/>
  <c r="E661" i="1"/>
  <c r="E662" i="1"/>
  <c r="E663" i="1"/>
  <c r="E664" i="1"/>
  <c r="E665" i="1"/>
  <c r="E666" i="1"/>
  <c r="E667" i="1"/>
  <c r="E668" i="1"/>
  <c r="E669" i="1"/>
  <c r="E670" i="1"/>
  <c r="E671" i="1"/>
  <c r="E672" i="1"/>
  <c r="E673" i="1"/>
  <c r="E674" i="1"/>
  <c r="E675" i="1"/>
  <c r="E676" i="1"/>
  <c r="E677" i="1"/>
  <c r="E678" i="1"/>
  <c r="E679" i="1"/>
  <c r="E680" i="1"/>
  <c r="E681" i="1"/>
  <c r="E682" i="1"/>
  <c r="E683" i="1"/>
  <c r="E684" i="1"/>
  <c r="E685" i="1"/>
  <c r="E686" i="1"/>
  <c r="E687" i="1"/>
  <c r="E688" i="1"/>
  <c r="E689" i="1"/>
  <c r="E690" i="1"/>
  <c r="E691" i="1"/>
  <c r="E692" i="1"/>
  <c r="E693" i="1"/>
  <c r="E694" i="1"/>
  <c r="E695" i="1"/>
  <c r="E696" i="1"/>
  <c r="E697" i="1"/>
  <c r="E698" i="1"/>
  <c r="E699" i="1"/>
  <c r="E700" i="1"/>
  <c r="E701" i="1"/>
  <c r="E702" i="1"/>
  <c r="E703" i="1"/>
  <c r="E704" i="1"/>
  <c r="E705" i="1"/>
  <c r="E706" i="1"/>
  <c r="E707" i="1"/>
  <c r="E708" i="1"/>
  <c r="E709" i="1"/>
  <c r="E710" i="1"/>
  <c r="E711" i="1"/>
  <c r="E712" i="1"/>
  <c r="E713" i="1"/>
  <c r="E714" i="1"/>
  <c r="E715" i="1"/>
  <c r="E716" i="1"/>
  <c r="E717" i="1"/>
  <c r="E718" i="1"/>
  <c r="E719" i="1"/>
  <c r="E720" i="1"/>
  <c r="E721" i="1"/>
  <c r="E722" i="1"/>
  <c r="E723" i="1"/>
  <c r="E724" i="1"/>
  <c r="E725" i="1"/>
  <c r="E726" i="1"/>
  <c r="E727" i="1"/>
  <c r="E728" i="1"/>
  <c r="E729" i="1"/>
  <c r="E730" i="1"/>
  <c r="E731" i="1"/>
  <c r="E732" i="1"/>
  <c r="E733" i="1"/>
  <c r="E734" i="1"/>
  <c r="E735" i="1"/>
  <c r="E736" i="1"/>
  <c r="E737" i="1"/>
  <c r="E738" i="1"/>
  <c r="E739" i="1"/>
  <c r="E740" i="1"/>
  <c r="E741" i="1"/>
  <c r="E742" i="1"/>
  <c r="E743" i="1"/>
  <c r="E744" i="1"/>
  <c r="E745" i="1"/>
  <c r="E746" i="1"/>
  <c r="E747" i="1"/>
  <c r="E748" i="1"/>
  <c r="E749" i="1"/>
  <c r="E750" i="1"/>
  <c r="E751" i="1"/>
  <c r="E752" i="1"/>
  <c r="E753" i="1"/>
  <c r="E754" i="1"/>
  <c r="E755" i="1"/>
  <c r="E756" i="1"/>
  <c r="E757" i="1"/>
  <c r="E758" i="1"/>
  <c r="E759" i="1"/>
  <c r="E760" i="1"/>
  <c r="E761" i="1"/>
  <c r="E762" i="1"/>
  <c r="E763" i="1"/>
  <c r="E764" i="1"/>
  <c r="E765" i="1"/>
  <c r="E766" i="1"/>
  <c r="E767" i="1"/>
  <c r="E768" i="1"/>
  <c r="I12" i="2" l="1"/>
  <c r="I13" i="2"/>
  <c r="I14" i="2"/>
  <c r="I15" i="2"/>
  <c r="I16" i="2"/>
  <c r="I17" i="2"/>
  <c r="I18" i="2"/>
  <c r="I19" i="2"/>
  <c r="I20" i="2"/>
  <c r="I21" i="2"/>
  <c r="I22" i="2"/>
  <c r="I23" i="2"/>
  <c r="I24" i="2"/>
  <c r="I25" i="2"/>
  <c r="I26" i="2"/>
  <c r="I27" i="2"/>
  <c r="I28" i="2"/>
  <c r="I29" i="2"/>
  <c r="I30" i="2"/>
  <c r="I31" i="2"/>
  <c r="B12" i="2"/>
  <c r="B13" i="2"/>
  <c r="B14" i="2"/>
  <c r="B15" i="2"/>
  <c r="B16" i="2"/>
  <c r="B17" i="2"/>
  <c r="B18" i="2"/>
  <c r="B19" i="2"/>
  <c r="B20" i="2"/>
  <c r="B21" i="2"/>
  <c r="B22" i="2"/>
  <c r="B23" i="2"/>
  <c r="B24" i="2"/>
  <c r="B25" i="2"/>
  <c r="B26" i="2"/>
  <c r="B27" i="2"/>
  <c r="B28" i="2"/>
  <c r="B29" i="2"/>
  <c r="B30" i="2"/>
  <c r="B31" i="2"/>
  <c r="E9" i="1" l="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75" i="1"/>
  <c r="E176" i="1"/>
  <c r="E177" i="1"/>
  <c r="E178" i="1"/>
  <c r="E179" i="1"/>
  <c r="E180" i="1"/>
  <c r="E181" i="1"/>
  <c r="E182" i="1"/>
  <c r="E183" i="1"/>
  <c r="E184" i="1"/>
  <c r="E185" i="1"/>
  <c r="E186" i="1"/>
  <c r="E187" i="1"/>
  <c r="E188" i="1"/>
  <c r="E189" i="1"/>
  <c r="E190" i="1"/>
  <c r="E191" i="1"/>
  <c r="E192" i="1"/>
  <c r="E193" i="1"/>
  <c r="E194" i="1"/>
  <c r="E195" i="1"/>
  <c r="E196" i="1"/>
  <c r="E197" i="1"/>
  <c r="E198" i="1"/>
  <c r="E199" i="1"/>
  <c r="E200" i="1"/>
  <c r="E201" i="1"/>
  <c r="E202" i="1"/>
  <c r="E203" i="1"/>
  <c r="E204" i="1"/>
  <c r="E205" i="1"/>
  <c r="E206" i="1"/>
  <c r="E207" i="1"/>
  <c r="E208" i="1"/>
  <c r="E209" i="1"/>
  <c r="E210" i="1"/>
  <c r="E211" i="1"/>
  <c r="E212" i="1"/>
  <c r="E213" i="1"/>
  <c r="E214" i="1"/>
  <c r="E215" i="1"/>
  <c r="E216" i="1"/>
  <c r="E217" i="1"/>
  <c r="E218" i="1"/>
  <c r="E219" i="1"/>
  <c r="E220" i="1"/>
  <c r="E221" i="1"/>
  <c r="E222" i="1"/>
  <c r="E223" i="1"/>
  <c r="E224" i="1"/>
  <c r="E225" i="1"/>
  <c r="E226" i="1"/>
  <c r="E227" i="1"/>
  <c r="E228" i="1"/>
  <c r="E229" i="1"/>
  <c r="E230" i="1"/>
  <c r="E231" i="1"/>
  <c r="E232" i="1"/>
  <c r="E233" i="1"/>
  <c r="E234" i="1"/>
  <c r="E235" i="1"/>
  <c r="E236" i="1"/>
  <c r="E237" i="1"/>
  <c r="E238" i="1"/>
  <c r="E239" i="1"/>
  <c r="E240" i="1"/>
  <c r="E241" i="1"/>
  <c r="E242" i="1"/>
  <c r="E243" i="1"/>
  <c r="E244" i="1"/>
  <c r="E245" i="1"/>
  <c r="E246" i="1"/>
  <c r="E247" i="1"/>
  <c r="E248" i="1"/>
  <c r="E249" i="1"/>
  <c r="E250" i="1"/>
  <c r="E251" i="1"/>
  <c r="E252" i="1"/>
  <c r="E253" i="1"/>
  <c r="E254" i="1"/>
  <c r="E255" i="1"/>
  <c r="E256" i="1"/>
  <c r="E257" i="1"/>
  <c r="E258" i="1"/>
  <c r="E259" i="1"/>
  <c r="E260" i="1"/>
  <c r="E261" i="1"/>
  <c r="E262" i="1"/>
  <c r="E263" i="1"/>
  <c r="E264" i="1"/>
  <c r="E265" i="1"/>
  <c r="E266" i="1"/>
  <c r="E267" i="1"/>
  <c r="E268" i="1"/>
  <c r="E269" i="1"/>
  <c r="E270" i="1"/>
  <c r="E271" i="1"/>
  <c r="E272" i="1"/>
  <c r="E273" i="1"/>
  <c r="E274" i="1"/>
  <c r="E275" i="1"/>
  <c r="E276" i="1"/>
  <c r="E277" i="1"/>
  <c r="E278" i="1"/>
  <c r="E279" i="1"/>
  <c r="E280" i="1"/>
  <c r="E281" i="1"/>
  <c r="E282" i="1"/>
  <c r="E283" i="1"/>
  <c r="E284" i="1"/>
  <c r="E285" i="1"/>
  <c r="E286" i="1"/>
  <c r="E287" i="1"/>
  <c r="E288" i="1"/>
  <c r="E289" i="1"/>
  <c r="E290" i="1"/>
  <c r="E291" i="1"/>
  <c r="E292" i="1"/>
  <c r="E293" i="1"/>
  <c r="E294" i="1"/>
  <c r="E295" i="1"/>
  <c r="E296" i="1"/>
  <c r="E297" i="1"/>
  <c r="E298" i="1"/>
  <c r="E299" i="1"/>
  <c r="E300" i="1"/>
  <c r="E301" i="1"/>
  <c r="E302" i="1"/>
  <c r="E303" i="1"/>
  <c r="E304" i="1"/>
  <c r="E305" i="1"/>
  <c r="E306" i="1"/>
  <c r="E307" i="1"/>
  <c r="E308" i="1"/>
  <c r="E309" i="1"/>
  <c r="E310" i="1"/>
  <c r="E311" i="1"/>
  <c r="E312" i="1"/>
  <c r="E313" i="1"/>
  <c r="E314" i="1"/>
  <c r="E315" i="1"/>
  <c r="E316" i="1"/>
  <c r="E317" i="1"/>
  <c r="E318" i="1"/>
  <c r="E319" i="1"/>
  <c r="E320" i="1"/>
  <c r="E321" i="1"/>
  <c r="E322" i="1"/>
  <c r="E323" i="1"/>
  <c r="E324" i="1"/>
  <c r="E325" i="1"/>
  <c r="E326" i="1"/>
  <c r="E327" i="1"/>
  <c r="E328" i="1"/>
  <c r="E329" i="1"/>
  <c r="E330" i="1"/>
  <c r="E331" i="1"/>
  <c r="E332" i="1"/>
  <c r="E333" i="1"/>
  <c r="E334" i="1"/>
  <c r="E335" i="1"/>
  <c r="E336" i="1"/>
  <c r="E337" i="1"/>
  <c r="E338" i="1"/>
  <c r="E339" i="1"/>
  <c r="E340" i="1"/>
  <c r="E341" i="1"/>
  <c r="E342" i="1"/>
  <c r="E343" i="1"/>
  <c r="E344" i="1"/>
  <c r="E345" i="1"/>
  <c r="E346" i="1"/>
  <c r="E347" i="1"/>
  <c r="E348" i="1"/>
  <c r="E349" i="1"/>
  <c r="E350" i="1"/>
  <c r="E351" i="1"/>
  <c r="E352" i="1"/>
  <c r="E353" i="1"/>
  <c r="E354" i="1"/>
  <c r="E355" i="1"/>
  <c r="E356" i="1"/>
  <c r="E357" i="1"/>
  <c r="E358" i="1"/>
  <c r="E359" i="1"/>
  <c r="E360" i="1"/>
  <c r="E361" i="1"/>
  <c r="E362" i="1"/>
  <c r="E363" i="1"/>
  <c r="E364" i="1"/>
  <c r="E365" i="1"/>
  <c r="E366" i="1"/>
  <c r="E367" i="1"/>
  <c r="E368" i="1"/>
  <c r="E369" i="1"/>
  <c r="E370" i="1"/>
  <c r="E371" i="1"/>
  <c r="E372" i="1"/>
  <c r="E373" i="1"/>
  <c r="E374" i="1"/>
  <c r="E375" i="1"/>
  <c r="E376" i="1"/>
  <c r="E377" i="1"/>
  <c r="E378" i="1"/>
  <c r="E379" i="1"/>
  <c r="E380" i="1"/>
  <c r="E381" i="1"/>
  <c r="E382" i="1"/>
  <c r="E383" i="1"/>
  <c r="E384" i="1"/>
  <c r="E385" i="1"/>
  <c r="E386" i="1"/>
  <c r="E387" i="1"/>
  <c r="E388" i="1"/>
  <c r="D9" i="1"/>
  <c r="D10" i="1"/>
  <c r="D11" i="1"/>
  <c r="D12" i="1"/>
  <c r="D13" i="1"/>
  <c r="D14" i="1"/>
  <c r="D15" i="1"/>
  <c r="D16" i="1"/>
  <c r="D17" i="1"/>
  <c r="D18" i="1"/>
  <c r="D19" i="1"/>
  <c r="D20" i="1"/>
  <c r="D21" i="1"/>
  <c r="D22" i="1"/>
  <c r="D23" i="1"/>
  <c r="D24" i="1"/>
  <c r="D25" i="1"/>
  <c r="D26" i="1"/>
  <c r="D27" i="1"/>
  <c r="D28" i="1"/>
  <c r="D29" i="1"/>
  <c r="D30" i="1"/>
  <c r="D31" i="1"/>
  <c r="D32" i="1"/>
  <c r="D33" i="1"/>
  <c r="D34" i="1"/>
  <c r="D35" i="1"/>
  <c r="D36" i="1"/>
  <c r="D37" i="1"/>
  <c r="D38" i="1"/>
  <c r="D39" i="1"/>
  <c r="D40" i="1"/>
  <c r="D41" i="1"/>
  <c r="D42" i="1"/>
  <c r="D43" i="1"/>
  <c r="D44" i="1"/>
  <c r="D45" i="1"/>
  <c r="D46" i="1"/>
  <c r="D47" i="1"/>
  <c r="D48" i="1"/>
  <c r="D49" i="1"/>
  <c r="D50" i="1"/>
  <c r="D51" i="1"/>
  <c r="D52" i="1"/>
  <c r="D53" i="1"/>
  <c r="D54" i="1"/>
  <c r="D55" i="1"/>
  <c r="D56" i="1"/>
  <c r="D57" i="1"/>
  <c r="D58" i="1"/>
  <c r="D59" i="1"/>
  <c r="D60" i="1"/>
  <c r="D61" i="1"/>
  <c r="D62" i="1"/>
  <c r="D63" i="1"/>
  <c r="D64" i="1"/>
  <c r="D65" i="1"/>
  <c r="D66" i="1"/>
  <c r="D67" i="1"/>
  <c r="D68" i="1"/>
  <c r="D69" i="1"/>
  <c r="D70" i="1"/>
  <c r="D71" i="1"/>
  <c r="D72" i="1"/>
  <c r="D73" i="1"/>
  <c r="D74" i="1"/>
  <c r="D75" i="1"/>
  <c r="D76" i="1"/>
  <c r="D77" i="1"/>
  <c r="D78" i="1"/>
  <c r="D79" i="1"/>
  <c r="D80" i="1"/>
  <c r="D81" i="1"/>
  <c r="D82" i="1"/>
  <c r="D83" i="1"/>
  <c r="D84" i="1"/>
  <c r="D85" i="1"/>
  <c r="D86" i="1"/>
  <c r="D87" i="1"/>
  <c r="D88" i="1"/>
  <c r="D89" i="1"/>
  <c r="D90" i="1"/>
  <c r="D91" i="1"/>
  <c r="D92" i="1"/>
  <c r="D93" i="1"/>
  <c r="D94" i="1"/>
  <c r="D95" i="1"/>
  <c r="D96" i="1"/>
  <c r="D97" i="1"/>
  <c r="D98" i="1"/>
  <c r="D99" i="1"/>
  <c r="D100" i="1"/>
  <c r="D101" i="1"/>
  <c r="D102" i="1"/>
  <c r="D103" i="1"/>
  <c r="D104" i="1"/>
  <c r="D105" i="1"/>
  <c r="D106" i="1"/>
  <c r="D107" i="1"/>
  <c r="D108" i="1"/>
  <c r="D109" i="1"/>
  <c r="D110" i="1"/>
  <c r="D111" i="1"/>
  <c r="D112" i="1"/>
  <c r="D113" i="1"/>
  <c r="D114" i="1"/>
  <c r="D115" i="1"/>
  <c r="D116" i="1"/>
  <c r="D117" i="1"/>
  <c r="D118" i="1"/>
  <c r="D119" i="1"/>
  <c r="D120" i="1"/>
  <c r="D121" i="1"/>
  <c r="D122" i="1"/>
  <c r="D123" i="1"/>
  <c r="D124" i="1"/>
  <c r="D125" i="1"/>
  <c r="D126" i="1"/>
  <c r="D127" i="1"/>
  <c r="D128" i="1"/>
  <c r="D129" i="1"/>
  <c r="D130" i="1"/>
  <c r="D131" i="1"/>
  <c r="D132" i="1"/>
  <c r="D133" i="1"/>
  <c r="D134" i="1"/>
  <c r="D135" i="1"/>
  <c r="D136" i="1"/>
  <c r="D137" i="1"/>
  <c r="D138" i="1"/>
  <c r="D139" i="1"/>
  <c r="D140" i="1"/>
  <c r="D141" i="1"/>
  <c r="D142" i="1"/>
  <c r="D143" i="1"/>
  <c r="D144" i="1"/>
  <c r="D145" i="1"/>
  <c r="D146" i="1"/>
  <c r="D147" i="1"/>
  <c r="D148" i="1"/>
  <c r="D149" i="1"/>
  <c r="D150" i="1"/>
  <c r="D151" i="1"/>
  <c r="D152" i="1"/>
  <c r="D153" i="1"/>
  <c r="D154" i="1"/>
  <c r="D155" i="1"/>
  <c r="D156" i="1"/>
  <c r="D157" i="1"/>
  <c r="D158" i="1"/>
  <c r="D159" i="1"/>
  <c r="D160" i="1"/>
  <c r="D161" i="1"/>
  <c r="D162" i="1"/>
  <c r="D163" i="1"/>
  <c r="D164" i="1"/>
  <c r="D165" i="1"/>
  <c r="D166" i="1"/>
  <c r="D167" i="1"/>
  <c r="D168" i="1"/>
  <c r="D169" i="1"/>
  <c r="D170" i="1"/>
  <c r="D171" i="1"/>
  <c r="D172" i="1"/>
  <c r="D173" i="1"/>
  <c r="D174" i="1"/>
  <c r="D175" i="1"/>
  <c r="D176" i="1"/>
  <c r="D177" i="1"/>
  <c r="D178" i="1"/>
  <c r="D179" i="1"/>
  <c r="D180" i="1"/>
  <c r="D181" i="1"/>
  <c r="D182" i="1"/>
  <c r="D183" i="1"/>
  <c r="D184" i="1"/>
  <c r="D185" i="1"/>
  <c r="D186" i="1"/>
  <c r="D187" i="1"/>
  <c r="D188" i="1"/>
  <c r="D189" i="1"/>
  <c r="D190" i="1"/>
  <c r="D191" i="1"/>
  <c r="D192" i="1"/>
  <c r="D193" i="1"/>
  <c r="D194" i="1"/>
  <c r="D195" i="1"/>
  <c r="D196" i="1"/>
  <c r="D197" i="1"/>
  <c r="D198" i="1"/>
  <c r="D199" i="1"/>
  <c r="D200" i="1"/>
  <c r="D201" i="1"/>
  <c r="D202" i="1"/>
  <c r="D203" i="1"/>
  <c r="D204" i="1"/>
  <c r="D205" i="1"/>
  <c r="D206" i="1"/>
  <c r="D207" i="1"/>
  <c r="D208" i="1"/>
  <c r="D209" i="1"/>
  <c r="D210" i="1"/>
  <c r="D211" i="1"/>
  <c r="D212" i="1"/>
  <c r="D213" i="1"/>
  <c r="D214" i="1"/>
  <c r="D215" i="1"/>
  <c r="D216" i="1"/>
  <c r="D217" i="1"/>
  <c r="D218" i="1"/>
  <c r="D219" i="1"/>
  <c r="D220" i="1"/>
  <c r="D221" i="1"/>
  <c r="D222" i="1"/>
  <c r="D223" i="1"/>
  <c r="D224" i="1"/>
  <c r="D225" i="1"/>
  <c r="D226" i="1"/>
  <c r="D227" i="1"/>
  <c r="D228" i="1"/>
  <c r="D229" i="1"/>
  <c r="D230" i="1"/>
  <c r="D231" i="1"/>
  <c r="D232" i="1"/>
  <c r="D233" i="1"/>
  <c r="D234" i="1"/>
  <c r="D235" i="1"/>
  <c r="D236" i="1"/>
  <c r="D237" i="1"/>
  <c r="D238" i="1"/>
  <c r="D239" i="1"/>
  <c r="D240" i="1"/>
  <c r="D241" i="1"/>
  <c r="D242" i="1"/>
  <c r="D243" i="1"/>
  <c r="D244" i="1"/>
  <c r="D245" i="1"/>
  <c r="D246" i="1"/>
  <c r="D247" i="1"/>
  <c r="D248" i="1"/>
  <c r="D249" i="1"/>
  <c r="D250" i="1"/>
  <c r="D251" i="1"/>
  <c r="D252" i="1"/>
  <c r="D253" i="1"/>
  <c r="D254" i="1"/>
  <c r="D255" i="1"/>
  <c r="D256" i="1"/>
  <c r="D257" i="1"/>
  <c r="D258" i="1"/>
  <c r="D259" i="1"/>
  <c r="D260" i="1"/>
  <c r="D261" i="1"/>
  <c r="D262" i="1"/>
  <c r="D263" i="1"/>
  <c r="D264" i="1"/>
  <c r="D265" i="1"/>
  <c r="D266" i="1"/>
  <c r="D267" i="1"/>
  <c r="D268" i="1"/>
  <c r="D269" i="1"/>
  <c r="D270" i="1"/>
  <c r="D271" i="1"/>
  <c r="D272" i="1"/>
  <c r="D273" i="1"/>
  <c r="D274" i="1"/>
  <c r="D275" i="1"/>
  <c r="D276" i="1"/>
  <c r="D277" i="1"/>
  <c r="D278" i="1"/>
  <c r="D279" i="1"/>
  <c r="D280" i="1"/>
  <c r="D281" i="1"/>
  <c r="D282" i="1"/>
  <c r="D283" i="1"/>
  <c r="D284" i="1"/>
  <c r="D285" i="1"/>
  <c r="D286" i="1"/>
  <c r="D287" i="1"/>
  <c r="D288" i="1"/>
  <c r="D289" i="1"/>
  <c r="D290" i="1"/>
  <c r="D291" i="1"/>
  <c r="D292" i="1"/>
  <c r="D293" i="1"/>
  <c r="D294" i="1"/>
  <c r="D295" i="1"/>
  <c r="D296" i="1"/>
  <c r="D297" i="1"/>
  <c r="D298" i="1"/>
  <c r="D299" i="1"/>
  <c r="D300" i="1"/>
  <c r="D301" i="1"/>
  <c r="D302" i="1"/>
  <c r="D303" i="1"/>
  <c r="D304" i="1"/>
  <c r="D305" i="1"/>
  <c r="D306" i="1"/>
  <c r="D307" i="1"/>
  <c r="D308" i="1"/>
  <c r="D309" i="1"/>
  <c r="D310" i="1"/>
  <c r="D311" i="1"/>
  <c r="D312" i="1"/>
  <c r="D313" i="1"/>
  <c r="D314" i="1"/>
  <c r="D315" i="1"/>
  <c r="D316" i="1"/>
  <c r="D317" i="1"/>
  <c r="D318" i="1"/>
  <c r="D319" i="1"/>
  <c r="D320" i="1"/>
  <c r="D321" i="1"/>
  <c r="D322" i="1"/>
  <c r="D323" i="1"/>
  <c r="D324" i="1"/>
  <c r="D325" i="1"/>
  <c r="D326" i="1"/>
  <c r="D327" i="1"/>
  <c r="D328" i="1"/>
  <c r="D329" i="1"/>
  <c r="D330" i="1"/>
  <c r="D331" i="1"/>
  <c r="D332" i="1"/>
  <c r="D333" i="1"/>
  <c r="D334" i="1"/>
  <c r="D335" i="1"/>
  <c r="D336" i="1"/>
  <c r="D337" i="1"/>
  <c r="D338" i="1"/>
  <c r="D339" i="1"/>
  <c r="D340" i="1"/>
  <c r="D341" i="1"/>
  <c r="D342" i="1"/>
  <c r="D343" i="1"/>
  <c r="D344" i="1"/>
  <c r="D345" i="1"/>
  <c r="D346" i="1"/>
  <c r="D347" i="1"/>
  <c r="D348" i="1"/>
  <c r="D349" i="1"/>
  <c r="D350" i="1"/>
  <c r="D351" i="1"/>
  <c r="D352" i="1"/>
  <c r="D353" i="1"/>
  <c r="D354" i="1"/>
  <c r="D355" i="1"/>
  <c r="D356" i="1"/>
  <c r="D357" i="1"/>
  <c r="D358" i="1"/>
  <c r="D359" i="1"/>
  <c r="D360" i="1"/>
  <c r="D361" i="1"/>
  <c r="D362" i="1"/>
  <c r="D363" i="1"/>
  <c r="D364" i="1"/>
  <c r="D365" i="1"/>
  <c r="D366" i="1"/>
  <c r="D367" i="1"/>
  <c r="D368" i="1"/>
  <c r="D369" i="1"/>
  <c r="D370" i="1"/>
  <c r="D371" i="1"/>
  <c r="D372" i="1"/>
  <c r="D373" i="1"/>
  <c r="D374" i="1"/>
  <c r="D375" i="1"/>
  <c r="D376" i="1"/>
  <c r="D377" i="1"/>
  <c r="D378" i="1"/>
  <c r="D379" i="1"/>
  <c r="D380" i="1"/>
  <c r="D381" i="1"/>
  <c r="D382" i="1"/>
  <c r="D383" i="1"/>
  <c r="D384" i="1"/>
  <c r="D385" i="1"/>
  <c r="D386" i="1"/>
  <c r="D387" i="1"/>
  <c r="D388" i="1"/>
  <c r="C28" i="2" l="1"/>
  <c r="C24" i="2"/>
  <c r="C20" i="2"/>
  <c r="C16" i="2"/>
  <c r="C29" i="2"/>
  <c r="C25" i="2"/>
  <c r="C21" i="2"/>
  <c r="C17" i="2"/>
  <c r="L12" i="2"/>
  <c r="C13" i="2"/>
  <c r="L28" i="2"/>
  <c r="L24" i="2"/>
  <c r="L20" i="2"/>
  <c r="L16" i="2"/>
  <c r="E29" i="2"/>
  <c r="E25" i="2"/>
  <c r="E21" i="2"/>
  <c r="E17" i="2"/>
  <c r="J12" i="2"/>
  <c r="E13" i="2"/>
  <c r="J28" i="2"/>
  <c r="J24" i="2"/>
  <c r="J20" i="2"/>
  <c r="J16" i="2"/>
  <c r="C30" i="2"/>
  <c r="C26" i="2"/>
  <c r="C22" i="2"/>
  <c r="C18" i="2"/>
  <c r="C14" i="2"/>
  <c r="L31" i="2"/>
  <c r="L27" i="2"/>
  <c r="L23" i="2"/>
  <c r="L19" i="2"/>
  <c r="L15" i="2"/>
  <c r="E30" i="2"/>
  <c r="F30" i="2" s="1"/>
  <c r="E26" i="2"/>
  <c r="E22" i="2"/>
  <c r="E18" i="2"/>
  <c r="E14" i="2"/>
  <c r="J31" i="2"/>
  <c r="J27" i="2"/>
  <c r="J23" i="2"/>
  <c r="J19" i="2"/>
  <c r="J15" i="2"/>
  <c r="C31" i="2"/>
  <c r="C27" i="2"/>
  <c r="C23" i="2"/>
  <c r="C19" i="2"/>
  <c r="C15" i="2"/>
  <c r="L30" i="2"/>
  <c r="L26" i="2"/>
  <c r="L22" i="2"/>
  <c r="L18" i="2"/>
  <c r="L14" i="2"/>
  <c r="E31" i="2"/>
  <c r="E27" i="2"/>
  <c r="E23" i="2"/>
  <c r="E19" i="2"/>
  <c r="E15" i="2"/>
  <c r="J30" i="2"/>
  <c r="J26" i="2"/>
  <c r="J22" i="2"/>
  <c r="J18" i="2"/>
  <c r="J14" i="2"/>
  <c r="L29" i="2"/>
  <c r="L25" i="2"/>
  <c r="L21" i="2"/>
  <c r="L17" i="2"/>
  <c r="C12" i="2"/>
  <c r="L13" i="2"/>
  <c r="E28" i="2"/>
  <c r="E24" i="2"/>
  <c r="E20" i="2"/>
  <c r="E16" i="2"/>
  <c r="J29" i="2"/>
  <c r="J25" i="2"/>
  <c r="J21" i="2"/>
  <c r="J17" i="2"/>
  <c r="E12" i="2"/>
  <c r="J13" i="2"/>
  <c r="A7" i="3"/>
  <c r="A8" i="3"/>
  <c r="A9" i="3"/>
  <c r="A10" i="3"/>
  <c r="A11" i="3"/>
  <c r="A12" i="3"/>
  <c r="A13" i="3"/>
  <c r="A14" i="3"/>
  <c r="A15" i="3"/>
  <c r="A16" i="3"/>
  <c r="A17" i="3"/>
  <c r="A18" i="3"/>
  <c r="A19" i="3"/>
  <c r="A20" i="3"/>
  <c r="A21" i="3"/>
  <c r="A22" i="3"/>
  <c r="A23" i="3"/>
  <c r="A24" i="3"/>
  <c r="A25" i="3"/>
  <c r="C8" i="4"/>
  <c r="A10" i="4"/>
  <c r="K31" i="2" l="1"/>
  <c r="F31" i="2"/>
  <c r="D31" i="2"/>
  <c r="M31" i="2"/>
  <c r="M30" i="2"/>
  <c r="K30" i="2"/>
  <c r="D30" i="2"/>
  <c r="A6" i="3"/>
  <c r="F15" i="2" l="1"/>
  <c r="F19" i="2"/>
  <c r="K25" i="2"/>
  <c r="M24" i="2"/>
  <c r="M28" i="2"/>
  <c r="M25" i="2"/>
  <c r="M12" i="2"/>
  <c r="M13" i="2"/>
  <c r="M14" i="2"/>
  <c r="M15" i="2"/>
  <c r="M16" i="2"/>
  <c r="M17" i="2"/>
  <c r="M18" i="2"/>
  <c r="M19" i="2"/>
  <c r="M20" i="2"/>
  <c r="M21" i="2"/>
  <c r="M22" i="2"/>
  <c r="M23" i="2"/>
  <c r="M26" i="2"/>
  <c r="M27" i="2"/>
  <c r="M29" i="2"/>
  <c r="K12" i="2"/>
  <c r="K13" i="2"/>
  <c r="K14" i="2"/>
  <c r="K15" i="2"/>
  <c r="K16" i="2"/>
  <c r="K17" i="2"/>
  <c r="K18" i="2"/>
  <c r="K19" i="2"/>
  <c r="K20" i="2"/>
  <c r="K21" i="2"/>
  <c r="K22" i="2"/>
  <c r="K23" i="2"/>
  <c r="K24" i="2"/>
  <c r="K26" i="2"/>
  <c r="K27" i="2"/>
  <c r="K28" i="2"/>
  <c r="K29" i="2"/>
  <c r="F13" i="2"/>
  <c r="F14" i="2"/>
  <c r="F16" i="2"/>
  <c r="F17" i="2"/>
  <c r="F18" i="2"/>
  <c r="F20" i="2"/>
  <c r="F21" i="2"/>
  <c r="F22" i="2"/>
  <c r="F23" i="2"/>
  <c r="F24" i="2"/>
  <c r="F25" i="2"/>
  <c r="F26" i="2"/>
  <c r="F27" i="2"/>
  <c r="F28" i="2"/>
  <c r="F29" i="2"/>
  <c r="D16" i="2"/>
  <c r="D20" i="2"/>
  <c r="D21" i="2"/>
  <c r="D22" i="2"/>
  <c r="D23" i="2"/>
  <c r="D24" i="2"/>
  <c r="D25" i="2"/>
  <c r="D26" i="2"/>
  <c r="D27" i="2"/>
  <c r="D28" i="2"/>
  <c r="D29" i="2"/>
  <c r="D13" i="2"/>
  <c r="D14" i="2"/>
  <c r="D17" i="2"/>
  <c r="D18" i="2"/>
  <c r="D19" i="2"/>
  <c r="E8" i="2" l="1"/>
  <c r="F12" i="2"/>
  <c r="F8" i="2" s="1"/>
  <c r="K8" i="2"/>
  <c r="E7" i="2"/>
  <c r="L8" i="2"/>
  <c r="J8" i="2"/>
  <c r="B8" i="2"/>
  <c r="J7" i="2"/>
  <c r="I8" i="2"/>
  <c r="B7" i="2"/>
  <c r="L7" i="2"/>
  <c r="I7" i="2"/>
  <c r="D12" i="2"/>
  <c r="D15" i="2"/>
  <c r="D8" i="2" l="1"/>
  <c r="M8" i="2"/>
  <c r="C8" i="2"/>
  <c r="C7" i="2"/>
  <c r="D9" i="3" l="1"/>
  <c r="D13" i="3"/>
  <c r="D17" i="3"/>
  <c r="D21" i="3"/>
  <c r="D25" i="3"/>
  <c r="D6" i="3"/>
  <c r="D11" i="3"/>
  <c r="D16" i="3"/>
  <c r="D22" i="3"/>
  <c r="D7" i="3"/>
  <c r="D12" i="3"/>
  <c r="D18" i="3"/>
  <c r="D23" i="3"/>
  <c r="D10" i="3"/>
  <c r="D20" i="3"/>
  <c r="D8" i="3"/>
  <c r="D14" i="3"/>
  <c r="D19" i="3"/>
  <c r="D24" i="3"/>
  <c r="D15" i="3"/>
  <c r="C8" i="3"/>
  <c r="C12" i="3"/>
  <c r="C16" i="3"/>
  <c r="C20" i="3"/>
  <c r="C24" i="3"/>
  <c r="C10" i="3"/>
  <c r="C15" i="3"/>
  <c r="C21" i="3"/>
  <c r="C9" i="3"/>
  <c r="C6" i="3"/>
  <c r="C11" i="3"/>
  <c r="C17" i="3"/>
  <c r="C22" i="3"/>
  <c r="C7" i="3"/>
  <c r="C13" i="3"/>
  <c r="C18" i="3"/>
  <c r="C23" i="3"/>
  <c r="C14" i="3"/>
  <c r="C19" i="3"/>
  <c r="C25" i="3"/>
  <c r="E6" i="3"/>
  <c r="E10" i="3"/>
  <c r="E14" i="3"/>
  <c r="E18" i="3"/>
  <c r="E22" i="3"/>
  <c r="E7" i="3"/>
  <c r="E11" i="3"/>
  <c r="E15" i="3"/>
  <c r="E19" i="3"/>
  <c r="E23" i="3"/>
  <c r="E8" i="3"/>
  <c r="E16" i="3"/>
  <c r="E24" i="3"/>
  <c r="E9" i="3"/>
  <c r="E17" i="3"/>
  <c r="E25" i="3"/>
  <c r="E21" i="3"/>
  <c r="E12" i="3"/>
  <c r="E20" i="3"/>
  <c r="E13" i="3"/>
  <c r="F6" i="4" l="1"/>
  <c r="B7" i="3"/>
  <c r="B11" i="3"/>
  <c r="B15" i="3"/>
  <c r="B19" i="3"/>
  <c r="B23" i="3"/>
  <c r="B9" i="3"/>
  <c r="B14" i="3"/>
  <c r="B20" i="3"/>
  <c r="B25" i="3"/>
  <c r="B10" i="3"/>
  <c r="B16" i="3"/>
  <c r="B21" i="3"/>
  <c r="B6" i="3"/>
  <c r="F5" i="4" s="1"/>
  <c r="B12" i="3"/>
  <c r="B17" i="3"/>
  <c r="B22" i="3"/>
  <c r="B8" i="3"/>
  <c r="B13" i="3"/>
  <c r="B24" i="3"/>
  <c r="B18" i="3"/>
  <c r="D10" i="4" l="1"/>
  <c r="H10" i="4"/>
  <c r="L10" i="4"/>
  <c r="F11" i="4"/>
  <c r="J11" i="4"/>
  <c r="D12" i="4"/>
  <c r="H12" i="4"/>
  <c r="L12" i="4"/>
  <c r="F13" i="4"/>
  <c r="J13" i="4"/>
  <c r="D14" i="4"/>
  <c r="H14" i="4"/>
  <c r="L14" i="4"/>
  <c r="F15" i="4"/>
  <c r="J15" i="4"/>
  <c r="D16" i="4"/>
  <c r="H16" i="4"/>
  <c r="L16" i="4"/>
  <c r="F17" i="4"/>
  <c r="J17" i="4"/>
  <c r="D18" i="4"/>
  <c r="H18" i="4"/>
  <c r="L18" i="4"/>
  <c r="F19" i="4"/>
  <c r="J19" i="4"/>
  <c r="D20" i="4"/>
  <c r="H20" i="4"/>
  <c r="L20" i="4"/>
  <c r="C13" i="4"/>
  <c r="C17" i="4"/>
  <c r="C10" i="4"/>
  <c r="K10" i="4"/>
  <c r="M11" i="4"/>
  <c r="K12" i="4"/>
  <c r="M13" i="4"/>
  <c r="I15" i="4"/>
  <c r="E17" i="4"/>
  <c r="G18" i="4"/>
  <c r="I19" i="4"/>
  <c r="K20" i="4"/>
  <c r="E10" i="4"/>
  <c r="I10" i="4"/>
  <c r="M10" i="4"/>
  <c r="G11" i="4"/>
  <c r="K11" i="4"/>
  <c r="E12" i="4"/>
  <c r="I12" i="4"/>
  <c r="M12" i="4"/>
  <c r="G13" i="4"/>
  <c r="K13" i="4"/>
  <c r="E14" i="4"/>
  <c r="I14" i="4"/>
  <c r="M14" i="4"/>
  <c r="G15" i="4"/>
  <c r="K15" i="4"/>
  <c r="E16" i="4"/>
  <c r="I16" i="4"/>
  <c r="M16" i="4"/>
  <c r="G17" i="4"/>
  <c r="K17" i="4"/>
  <c r="E18" i="4"/>
  <c r="I18" i="4"/>
  <c r="M18" i="4"/>
  <c r="G19" i="4"/>
  <c r="K19" i="4"/>
  <c r="E20" i="4"/>
  <c r="I20" i="4"/>
  <c r="M20" i="4"/>
  <c r="C14" i="4"/>
  <c r="C18" i="4"/>
  <c r="E11" i="4"/>
  <c r="G14" i="4"/>
  <c r="M15" i="4"/>
  <c r="K16" i="4"/>
  <c r="M17" i="4"/>
  <c r="E19" i="4"/>
  <c r="G20" i="4"/>
  <c r="C16" i="4"/>
  <c r="F10" i="4"/>
  <c r="J10" i="4"/>
  <c r="D11" i="4"/>
  <c r="H11" i="4"/>
  <c r="L11" i="4"/>
  <c r="F12" i="4"/>
  <c r="J12" i="4"/>
  <c r="D13" i="4"/>
  <c r="H13" i="4"/>
  <c r="L13" i="4"/>
  <c r="F14" i="4"/>
  <c r="J14" i="4"/>
  <c r="D15" i="4"/>
  <c r="H15" i="4"/>
  <c r="L15" i="4"/>
  <c r="F16" i="4"/>
  <c r="J16" i="4"/>
  <c r="D17" i="4"/>
  <c r="H17" i="4"/>
  <c r="L17" i="4"/>
  <c r="F18" i="4"/>
  <c r="J18" i="4"/>
  <c r="D19" i="4"/>
  <c r="H19" i="4"/>
  <c r="L19" i="4"/>
  <c r="F20" i="4"/>
  <c r="J20" i="4"/>
  <c r="C11" i="4"/>
  <c r="C15" i="4"/>
  <c r="C19" i="4"/>
  <c r="G10" i="4"/>
  <c r="I11" i="4"/>
  <c r="G12" i="4"/>
  <c r="E13" i="4"/>
  <c r="I13" i="4"/>
  <c r="K14" i="4"/>
  <c r="E15" i="4"/>
  <c r="G16" i="4"/>
  <c r="I17" i="4"/>
  <c r="K18" i="4"/>
  <c r="M19" i="4"/>
  <c r="C12" i="4"/>
  <c r="C20" i="4"/>
  <c r="L4" i="4" l="1"/>
  <c r="M4" i="4" s="1"/>
  <c r="L3" i="4"/>
  <c r="M3" i="4" s="1"/>
  <c r="L5" i="4"/>
  <c r="M5" i="4" s="1"/>
</calcChain>
</file>

<file path=xl/comments1.xml><?xml version="1.0" encoding="utf-8"?>
<comments xmlns="http://schemas.openxmlformats.org/spreadsheetml/2006/main">
  <authors>
    <author>Heidi Enho</author>
  </authors>
  <commentList>
    <comment ref="H5" authorId="0" shapeId="0">
      <text>
        <r>
          <rPr>
            <b/>
            <sz val="9"/>
            <color indexed="81"/>
            <rFont val="Tahoma"/>
            <family val="2"/>
          </rPr>
          <t>Heidi Enho:</t>
        </r>
        <r>
          <rPr>
            <sz val="9"/>
            <color indexed="81"/>
            <rFont val="Tahoma"/>
            <family val="2"/>
          </rPr>
          <t xml:space="preserve">
Kotimaalit + vierasmaalit halutulta kaudelta
</t>
        </r>
      </text>
    </comment>
  </commentList>
</comments>
</file>

<file path=xl/comments2.xml><?xml version="1.0" encoding="utf-8"?>
<comments xmlns="http://schemas.openxmlformats.org/spreadsheetml/2006/main">
  <authors>
    <author>Heidi Enho</author>
  </authors>
  <commentList>
    <comment ref="D4" authorId="0" shapeId="0">
      <text>
        <r>
          <rPr>
            <b/>
            <sz val="9"/>
            <color indexed="81"/>
            <rFont val="Tahoma"/>
            <family val="2"/>
          </rPr>
          <t>Esim.
2013  (yhtä suuri kuin)
&gt;2013 (suurempi kuin)
&gt;=2013 (suurempi tai yhtä suuri kuin)
&lt;&gt;2013 (eri suuri kuin)</t>
        </r>
      </text>
    </comment>
  </commentList>
</comments>
</file>

<file path=xl/sharedStrings.xml><?xml version="1.0" encoding="utf-8"?>
<sst xmlns="http://schemas.openxmlformats.org/spreadsheetml/2006/main" count="2433" uniqueCount="136">
  <si>
    <t>Koti</t>
  </si>
  <si>
    <t>Vieras</t>
  </si>
  <si>
    <t>Tulos</t>
  </si>
  <si>
    <t>Vierasmaalit</t>
  </si>
  <si>
    <t>Kotimaalit</t>
  </si>
  <si>
    <t>Chelsea</t>
  </si>
  <si>
    <t>1-2</t>
  </si>
  <si>
    <t>Fulham</t>
  </si>
  <si>
    <t>Crystal Palace</t>
  </si>
  <si>
    <t>2-2</t>
  </si>
  <si>
    <t>Everton</t>
  </si>
  <si>
    <t>0-2</t>
  </si>
  <si>
    <t>Liverpool</t>
  </si>
  <si>
    <t>2-1</t>
  </si>
  <si>
    <t>Sunderland</t>
  </si>
  <si>
    <t>1-3</t>
  </si>
  <si>
    <t>2-0</t>
  </si>
  <si>
    <t>Arsenal</t>
  </si>
  <si>
    <t>Southampton</t>
  </si>
  <si>
    <t>1-1</t>
  </si>
  <si>
    <t>Joukkue</t>
  </si>
  <si>
    <t>KA tehdyt</t>
  </si>
  <si>
    <t>KA hävityt</t>
  </si>
  <si>
    <t>Kotipelit</t>
  </si>
  <si>
    <t>Vieraspelit</t>
  </si>
  <si>
    <t>Kaikki matsit</t>
  </si>
  <si>
    <t>Summa</t>
  </si>
  <si>
    <t>Keskiarvo</t>
  </si>
  <si>
    <t>Tehdyt kotimaalit</t>
  </si>
  <si>
    <t>Hävityt kotimaalit</t>
  </si>
  <si>
    <t>Tehdyt vierasmaalit</t>
  </si>
  <si>
    <t>Hävityt vierasmaalit</t>
  </si>
  <si>
    <t>Kotona</t>
  </si>
  <si>
    <t xml:space="preserve">http://www.sportsbettingonline.net/strategy/football-prediction-model-poisson-distribution/ </t>
  </si>
  <si>
    <t>Kotihyökkäysvoima</t>
  </si>
  <si>
    <t>Kotipuolustusvoima</t>
  </si>
  <si>
    <t>Vierashyökkäysvoima</t>
  </si>
  <si>
    <t>Vieraspuolustusvoima</t>
  </si>
  <si>
    <t>Vieraissa</t>
  </si>
  <si>
    <t>Aston Villa</t>
  </si>
  <si>
    <t>3-0</t>
  </si>
  <si>
    <t>Cardiff City</t>
  </si>
  <si>
    <t>Hull City</t>
  </si>
  <si>
    <t>Manchester City</t>
  </si>
  <si>
    <t>Manchester United</t>
  </si>
  <si>
    <t>Newcastle United</t>
  </si>
  <si>
    <t>Norwich City</t>
  </si>
  <si>
    <t>Stoke City</t>
  </si>
  <si>
    <t>Swansea City</t>
  </si>
  <si>
    <t>Tottenham Hotspur</t>
  </si>
  <si>
    <t>West Bromwich Albion</t>
  </si>
  <si>
    <t>West Ham United</t>
  </si>
  <si>
    <t>0-0</t>
  </si>
  <si>
    <t>1-0</t>
  </si>
  <si>
    <t>0-1</t>
  </si>
  <si>
    <t>0-3</t>
  </si>
  <si>
    <t>0-4</t>
  </si>
  <si>
    <t>6-0</t>
  </si>
  <si>
    <t>4-0</t>
  </si>
  <si>
    <t>5-0</t>
  </si>
  <si>
    <t>7-0</t>
  </si>
  <si>
    <t>0-5</t>
  </si>
  <si>
    <t>4-1</t>
  </si>
  <si>
    <t>3-1</t>
  </si>
  <si>
    <t>3-2</t>
  </si>
  <si>
    <t>1-4</t>
  </si>
  <si>
    <t>4-3</t>
  </si>
  <si>
    <t>3-6</t>
  </si>
  <si>
    <t>3-3</t>
  </si>
  <si>
    <t>2-3</t>
  </si>
  <si>
    <t>2-4</t>
  </si>
  <si>
    <t>5-1</t>
  </si>
  <si>
    <t>6-3</t>
  </si>
  <si>
    <t>4-2</t>
  </si>
  <si>
    <t>3-5</t>
  </si>
  <si>
    <t>3-4</t>
  </si>
  <si>
    <t>1-5</t>
  </si>
  <si>
    <t>Valitse kotijoukkue</t>
  </si>
  <si>
    <t>Valitse vierasjoukkue</t>
  </si>
  <si>
    <r>
      <t xml:space="preserve">Kirjoita/kopioi kaikki joukkueet </t>
    </r>
    <r>
      <rPr>
        <b/>
        <sz val="11"/>
        <color theme="1"/>
        <rFont val="Calibri"/>
        <family val="2"/>
        <scheme val="minor"/>
      </rPr>
      <t>A</t>
    </r>
    <r>
      <rPr>
        <sz val="11"/>
        <color theme="1"/>
        <rFont val="Calibri"/>
        <family val="2"/>
        <scheme val="minor"/>
      </rPr>
      <t xml:space="preserve"> ja </t>
    </r>
    <r>
      <rPr>
        <b/>
        <sz val="11"/>
        <color theme="1"/>
        <rFont val="Calibri"/>
        <family val="2"/>
        <scheme val="minor"/>
      </rPr>
      <t xml:space="preserve">H </t>
    </r>
    <r>
      <rPr>
        <sz val="11"/>
        <color theme="1"/>
        <rFont val="Calibri"/>
        <family val="2"/>
        <scheme val="minor"/>
      </rPr>
      <t xml:space="preserve">-sarakkeisiin täsmälleen samassa muodossa kuin </t>
    </r>
    <r>
      <rPr>
        <b/>
        <sz val="11"/>
        <color theme="1"/>
        <rFont val="Calibri"/>
        <family val="2"/>
        <scheme val="minor"/>
      </rPr>
      <t xml:space="preserve">Kaikki matsit </t>
    </r>
    <r>
      <rPr>
        <sz val="11"/>
        <color theme="1"/>
        <rFont val="Calibri"/>
        <family val="2"/>
        <scheme val="minor"/>
      </rPr>
      <t xml:space="preserve">-taulukossa. Kaikki muu muodostuu kaavoina eli tiedot haetaan </t>
    </r>
    <r>
      <rPr>
        <b/>
        <sz val="11"/>
        <color theme="1"/>
        <rFont val="Calibri"/>
        <family val="2"/>
        <scheme val="minor"/>
      </rPr>
      <t xml:space="preserve">Kaikki matsit </t>
    </r>
    <r>
      <rPr>
        <sz val="11"/>
        <color theme="1"/>
        <rFont val="Calibri"/>
        <family val="2"/>
        <scheme val="minor"/>
      </rPr>
      <t>-taulukosta.</t>
    </r>
  </si>
  <si>
    <t>Kaikki_matsit -taulukko:</t>
  </si>
  <si>
    <t>Kotipelimaalit-taulukko:</t>
  </si>
  <si>
    <t>Vieraspelimaalit-taulukko:</t>
  </si>
  <si>
    <t>Pelivoima-taulukko:</t>
  </si>
  <si>
    <t>Kotijoukkueen maalien odotusarvo:</t>
  </si>
  <si>
    <t>Vierasjoukkueen maalien odotusarvo:</t>
  </si>
  <si>
    <t>Käyttö omalla vastuulla.</t>
  </si>
  <si>
    <t>Työkirja on laadittu tämän sivun ohjeiden perusteella, joten suosittelen lukemaan:</t>
  </si>
  <si>
    <t>Ohjeessa oli mielestäni K-sarakkeen jakolasku väärin päin, joten käänsin jakolaskun toisin päin?</t>
  </si>
  <si>
    <t>Älä lisää alla oleviin taulukoihin ylimääräisiä sarakkeita. Jos lisäät, joudut muokkaamaan seuraavissa taulukoissa olevia PHAKU (VLOOKUP) -funktioita.</t>
  </si>
  <si>
    <t>Tämä taulukko laskee tiedot edellisistä taulukoista.</t>
  </si>
  <si>
    <t>Koko taulukko muodostuu kaavoina. Kopioi A-sarakkeen kaavaa alas, jos edellisiin tulee lisää joukkueita.</t>
  </si>
  <si>
    <r>
      <t xml:space="preserve">Tässä esimerkkityökirjassa aineistona on käytetty </t>
    </r>
    <r>
      <rPr>
        <b/>
        <sz val="11"/>
        <color theme="1"/>
        <rFont val="Calibri"/>
        <family val="2"/>
        <scheme val="minor"/>
      </rPr>
      <t>English Premier League</t>
    </r>
    <r>
      <rPr>
        <sz val="11"/>
        <color theme="1"/>
        <rFont val="Calibri"/>
        <family val="2"/>
        <scheme val="minor"/>
      </rPr>
      <t xml:space="preserve"> -matseja kaudelta </t>
    </r>
    <r>
      <rPr>
        <b/>
        <sz val="11"/>
        <color theme="1"/>
        <rFont val="Calibri"/>
        <family val="2"/>
        <scheme val="minor"/>
      </rPr>
      <t>2013/14</t>
    </r>
    <r>
      <rPr>
        <sz val="11"/>
        <color theme="1"/>
        <rFont val="Calibri"/>
        <family val="2"/>
        <scheme val="minor"/>
      </rPr>
      <t>.</t>
    </r>
  </si>
  <si>
    <t>Kausi</t>
  </si>
  <si>
    <t>Kaikki tämän luettelon ottelut ovat mukana todennäköisyysennusteessa.</t>
  </si>
  <si>
    <t>Kotivoitto</t>
  </si>
  <si>
    <t>Tasapeli</t>
  </si>
  <si>
    <t>Vierasvoitto</t>
  </si>
  <si>
    <t>Todennäköisyys</t>
  </si>
  <si>
    <t>Kerroin</t>
  </si>
  <si>
    <t>http://hexcelligent.fi/2014/10/19/pitkaveto-1-x-2-ennuste-excelilla</t>
  </si>
  <si>
    <t>Työkirja liittyy Hexcelligent-juttuun:</t>
  </si>
  <si>
    <t>-</t>
  </si>
  <si>
    <t>Syötä tuloksissa käytetty erotinmerkki</t>
  </si>
  <si>
    <r>
      <t xml:space="preserve">Syötä/kopioi matsit </t>
    </r>
    <r>
      <rPr>
        <b/>
        <sz val="11"/>
        <color theme="1"/>
        <rFont val="Calibri"/>
        <family val="2"/>
        <scheme val="minor"/>
      </rPr>
      <t>A-C</t>
    </r>
    <r>
      <rPr>
        <sz val="11"/>
        <color theme="1"/>
        <rFont val="Calibri"/>
        <family val="2"/>
        <scheme val="minor"/>
      </rPr>
      <t xml:space="preserve"> -sarakkeisiin ja kerro solussa </t>
    </r>
    <r>
      <rPr>
        <b/>
        <sz val="11"/>
        <color theme="1"/>
        <rFont val="Calibri"/>
        <family val="2"/>
        <scheme val="minor"/>
      </rPr>
      <t>C5</t>
    </r>
    <r>
      <rPr>
        <sz val="11"/>
        <color theme="1"/>
        <rFont val="Calibri"/>
        <family val="2"/>
        <scheme val="minor"/>
      </rPr>
      <t>, mitä erotinmerkkiä tuloksissa on käytetty. D ja E -sarakkeissa on kaavat, jotka poimivat maalien lukumäärät sarakkeisiin.</t>
    </r>
  </si>
  <si>
    <r>
      <t xml:space="preserve">Jos kopioit, käytä komentoa </t>
    </r>
    <r>
      <rPr>
        <b/>
        <sz val="11"/>
        <color theme="1"/>
        <rFont val="Calibri"/>
        <family val="2"/>
        <scheme val="minor"/>
      </rPr>
      <t>Paste Special &gt; Values</t>
    </r>
    <r>
      <rPr>
        <sz val="11"/>
        <color theme="1"/>
        <rFont val="Calibri"/>
        <family val="2"/>
        <scheme val="minor"/>
      </rPr>
      <t xml:space="preserve"> (Liitä määräten &gt; Arvot) tai valitse kopioinnin jälkeen toimintopainikkeen avulla </t>
    </r>
    <r>
      <rPr>
        <b/>
        <sz val="11"/>
        <color theme="1"/>
        <rFont val="Calibri"/>
        <family val="2"/>
        <scheme val="minor"/>
      </rPr>
      <t>Käytä kohdealueen muotoiluita</t>
    </r>
    <r>
      <rPr>
        <sz val="11"/>
        <color theme="1"/>
        <rFont val="Calibri"/>
        <family val="2"/>
        <scheme val="minor"/>
      </rPr>
      <t xml:space="preserve"> (Match Destination formatting).</t>
    </r>
  </si>
  <si>
    <t>&gt;=2013</t>
  </si>
  <si>
    <t>Syötä mitkä ottelut huomioidaan laskennassa:</t>
  </si>
  <si>
    <r>
      <t xml:space="preserve">Syötä myös kausi </t>
    </r>
    <r>
      <rPr>
        <b/>
        <sz val="11"/>
        <color theme="1"/>
        <rFont val="Calibri"/>
        <family val="2"/>
        <scheme val="minor"/>
      </rPr>
      <t>F</t>
    </r>
    <r>
      <rPr>
        <sz val="11"/>
        <color theme="1"/>
        <rFont val="Calibri"/>
        <family val="2"/>
        <scheme val="minor"/>
      </rPr>
      <t>-sarakkeeseen, jotta voit määrittää sen avulla, miltä aikajaksolta ottelut huomioidaan. Kausi pitää syöttää lukuna, joten käytä esim. vuotta, jona kausi on alkanut.</t>
    </r>
  </si>
  <si>
    <t>Tässä versio 2:ssa kausi on muutettu luvuksi, jotta sen avulla voi seuraavassa taulukossa valita,</t>
  </si>
  <si>
    <t>mistä kaudesta lähtien ottelut huomioidaan ennusteessa.</t>
  </si>
  <si>
    <t>Valitse yksi kausi</t>
  </si>
  <si>
    <t>Voitot</t>
  </si>
  <si>
    <t>Tasapelit</t>
  </si>
  <si>
    <t>Häviöt</t>
  </si>
  <si>
    <t>Tehdyt maalit</t>
  </si>
  <si>
    <t>Päästetyt maalit</t>
  </si>
  <si>
    <t>Huom! Kausien 2013 ja 2014 luvut temmattu hatusta.</t>
  </si>
  <si>
    <t xml:space="preserve">https://www.ablebits.com/office-addins-blog/2015/03/04/excel-array-formula-examples/ </t>
  </si>
  <si>
    <t>Maaliero</t>
  </si>
  <si>
    <t>Pisteet</t>
  </si>
  <si>
    <t>Sarjataulukko</t>
  </si>
  <si>
    <t>Syötä voittopisteiden määrä</t>
  </si>
  <si>
    <t>Syötä tasapelipisteiden määrä</t>
  </si>
  <si>
    <t>Tietoja ja ohjeita:</t>
  </si>
  <si>
    <t>Lue lisää matriisikaavoista:</t>
  </si>
  <si>
    <t>Sarjataulukon otsikot eli C-sarake on toteutettu pivotin avulla, jotta datasta saadaan päivitettyä oikeat joukkueet eikä niitä tarvitse kopioida sarjataulukkoon.</t>
  </si>
  <si>
    <r>
      <t xml:space="preserve">Kun kaikki matsit -dataan tulee uusia rivejä,  napsauta C-sarakkeessa otsikoiden päällä ja valitse pikavalikosta (shortcut menu) </t>
    </r>
    <r>
      <rPr>
        <b/>
        <sz val="11"/>
        <color theme="1"/>
        <rFont val="Calibri"/>
        <family val="2"/>
        <scheme val="minor"/>
      </rPr>
      <t xml:space="preserve">Päivitä </t>
    </r>
    <r>
      <rPr>
        <sz val="11"/>
        <color theme="1"/>
        <rFont val="Calibri"/>
        <family val="2"/>
        <scheme val="minor"/>
      </rPr>
      <t>(Refresh).</t>
    </r>
  </si>
  <si>
    <t>Sarjataulukon luvut on toteutettu pivotin otsikoiden rinnalle kaavoina (sarakkeisiin D-K), sillä tässä tarvittavia lukuja ei pysty laskemaan pivotin avulla.</t>
  </si>
  <si>
    <t>Osa kaavoista on matriisikaavoja (voitot, tasapelit ja häviöt), joten kaavoissa näkyy aaltosulkeet ympärillä {}.</t>
  </si>
  <si>
    <r>
      <t xml:space="preserve">Matriisikaavat pitää hyväksyä </t>
    </r>
    <r>
      <rPr>
        <b/>
        <sz val="11"/>
        <color theme="1"/>
        <rFont val="Calibri"/>
        <family val="2"/>
        <scheme val="minor"/>
      </rPr>
      <t>Ctrl + Shift + Enter</t>
    </r>
    <r>
      <rPr>
        <sz val="11"/>
        <color theme="1"/>
        <rFont val="Calibri"/>
        <family val="2"/>
        <scheme val="minor"/>
      </rPr>
      <t xml:space="preserve"> -näppäinyhdistelmällä, jos muokkaat niitä tai yrität tehdä vastaavia kaavoja jonnekin muualle.</t>
    </r>
  </si>
  <si>
    <t>Moni kaavoista on jaettu pituuden vuoksi useammalle riville, joten kasvata Excelin kaavarivin korkeutta, jotta näet kaavat kokonaisuudessaan</t>
  </si>
  <si>
    <r>
      <t xml:space="preserve">Kaavojen rivitys on on tehty </t>
    </r>
    <r>
      <rPr>
        <b/>
        <sz val="11"/>
        <color theme="1"/>
        <rFont val="Calibri"/>
        <family val="2"/>
        <scheme val="minor"/>
      </rPr>
      <t>Alt + Enter</t>
    </r>
    <r>
      <rPr>
        <sz val="11"/>
        <color theme="1"/>
        <rFont val="Calibri"/>
        <family val="2"/>
        <scheme val="minor"/>
      </rPr>
      <t xml:space="preserve"> -näppäinyhdistelmällä.</t>
    </r>
  </si>
  <si>
    <t>Pelit</t>
  </si>
  <si>
    <t>Määrät</t>
  </si>
  <si>
    <t>Kopioi kaavoja tarvittaessa alemmas, jos datassasi on enemmän joukkueita.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</si>
</sst>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4" x14ac:knownFonts="1">
    <font>
      <sz val="11"/>
      <color theme="1"/>
      <name val="Calibri"/>
      <family val="2"/>
      <scheme val="minor"/>
    </font>
    <font>
      <b/>
      <sz val="18"/>
      <color theme="0"/>
      <name val="Calibri"/>
      <family val="2"/>
      <scheme val="minor"/>
    </font>
    <font>
      <b/>
      <sz val="11"/>
      <color theme="0"/>
      <name val="Calibri"/>
      <family val="2"/>
      <scheme val="minor"/>
    </font>
    <font>
      <b/>
      <sz val="11"/>
      <color theme="1"/>
      <name val="Calibri"/>
      <family val="2"/>
      <scheme val="minor"/>
    </font>
    <font>
      <sz val="11"/>
      <color theme="1" tint="4.9989318521683403E-2"/>
      <name val="Calibri"/>
      <family val="2"/>
      <scheme val="minor"/>
    </font>
    <font>
      <u/>
      <sz val="11"/>
      <color theme="10"/>
      <name val="Calibri"/>
      <family val="2"/>
      <scheme val="minor"/>
    </font>
    <font>
      <sz val="11"/>
      <color theme="1"/>
      <name val="Calibri"/>
      <family val="2"/>
      <scheme val="minor"/>
    </font>
    <font>
      <sz val="11"/>
      <color rgb="FFFF0000"/>
      <name val="Calibri"/>
      <family val="2"/>
      <scheme val="minor"/>
    </font>
    <font>
      <sz val="11"/>
      <color theme="0"/>
      <name val="Calibri"/>
      <family val="2"/>
      <scheme val="minor"/>
    </font>
    <font>
      <sz val="12"/>
      <color theme="1"/>
      <name val="Calibri"/>
      <family val="2"/>
      <scheme val="minor"/>
    </font>
    <font>
      <b/>
      <sz val="9"/>
      <color indexed="81"/>
      <name val="Tahoma"/>
      <family val="2"/>
    </font>
    <font>
      <sz val="9"/>
      <color indexed="81"/>
      <name val="Tahoma"/>
      <family val="2"/>
    </font>
    <font>
      <b/>
      <sz val="14"/>
      <color theme="1"/>
      <name val="Calibri"/>
      <family val="2"/>
      <scheme val="minor"/>
    </font>
    <font>
      <b/>
      <sz val="12"/>
      <color theme="0"/>
      <name val="Calibri"/>
      <family val="2"/>
      <scheme val="minor"/>
    </font>
  </fonts>
  <fills count="14">
    <fill>
      <patternFill patternType="none"/>
    </fill>
    <fill>
      <patternFill patternType="gray125"/>
    </fill>
    <fill>
      <patternFill patternType="solid">
        <fgColor theme="9"/>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bgColor indexed="64"/>
      </patternFill>
    </fill>
    <fill>
      <patternFill patternType="solid">
        <fgColor theme="7" tint="0.79998168889431442"/>
        <bgColor indexed="64"/>
      </patternFill>
    </fill>
    <fill>
      <patternFill patternType="solid">
        <fgColor theme="5"/>
        <bgColor indexed="64"/>
      </patternFill>
    </fill>
    <fill>
      <patternFill patternType="solid">
        <fgColor theme="4"/>
        <bgColor indexed="64"/>
      </patternFill>
    </fill>
    <fill>
      <patternFill patternType="solid">
        <fgColor theme="4" tint="0.79998168889431442"/>
        <bgColor indexed="64"/>
      </patternFill>
    </fill>
    <fill>
      <patternFill patternType="solid">
        <fgColor theme="8" tint="0.39997558519241921"/>
        <bgColor indexed="64"/>
      </patternFill>
    </fill>
    <fill>
      <patternFill patternType="solid">
        <fgColor theme="5" tint="0.59999389629810485"/>
        <bgColor indexed="64"/>
      </patternFill>
    </fill>
    <fill>
      <patternFill patternType="solid">
        <fgColor theme="9" tint="-0.249977111117893"/>
        <bgColor theme="9" tint="-0.249977111117893"/>
      </patternFill>
    </fill>
    <fill>
      <patternFill patternType="solid">
        <fgColor theme="9" tint="-0.249977111117893"/>
        <bgColor indexed="64"/>
      </patternFill>
    </fill>
  </fills>
  <borders count="5">
    <border>
      <left/>
      <right/>
      <top/>
      <bottom/>
      <diagonal/>
    </border>
    <border>
      <left/>
      <right/>
      <top style="thin">
        <color theme="9" tint="-0.24994659260841701"/>
      </top>
      <bottom style="thin">
        <color theme="9" tint="-0.24994659260841701"/>
      </bottom>
      <diagonal/>
    </border>
    <border>
      <left style="thin">
        <color theme="9" tint="-0.24994659260841701"/>
      </left>
      <right/>
      <top style="thin">
        <color theme="9" tint="-0.24994659260841701"/>
      </top>
      <bottom style="thin">
        <color theme="9" tint="-0.24994659260841701"/>
      </bottom>
      <diagonal/>
    </border>
    <border>
      <left/>
      <right style="thin">
        <color theme="9" tint="-0.24994659260841701"/>
      </right>
      <top style="thin">
        <color theme="9" tint="-0.24994659260841701"/>
      </top>
      <bottom style="thin">
        <color theme="9" tint="-0.24994659260841701"/>
      </bottom>
      <diagonal/>
    </border>
    <border>
      <left/>
      <right/>
      <top/>
      <bottom style="thin">
        <color theme="9" tint="0.79998168889431442"/>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3">
    <xf numFmtId="0" fontId="0" fillId="0" borderId="0" xfId="0"/>
    <xf numFmtId="4" fontId="0" fillId="0" borderId="0" xfId="0" applyNumberFormat="1"/>
    <xf numFmtId="0" fontId="4" fillId="0" borderId="0" xfId="0" applyFont="1"/>
    <xf numFmtId="0" fontId="0" fillId="3" borderId="0" xfId="0" applyFill="1"/>
    <xf numFmtId="0" fontId="0" fillId="3" borderId="0" xfId="0" applyNumberFormat="1" applyFill="1"/>
    <xf numFmtId="0" fontId="0" fillId="4" borderId="0" xfId="0" applyFill="1"/>
    <xf numFmtId="2" fontId="0" fillId="4" borderId="0" xfId="0" applyNumberFormat="1" applyFill="1"/>
    <xf numFmtId="0" fontId="0" fillId="4" borderId="1" xfId="0" applyFill="1" applyBorder="1"/>
    <xf numFmtId="4" fontId="0" fillId="4" borderId="1" xfId="0" applyNumberFormat="1" applyFill="1" applyBorder="1"/>
    <xf numFmtId="4" fontId="0" fillId="4" borderId="3" xfId="0" applyNumberFormat="1" applyFill="1" applyBorder="1"/>
    <xf numFmtId="0" fontId="3" fillId="0" borderId="2" xfId="0" applyFont="1" applyBorder="1"/>
    <xf numFmtId="0" fontId="5" fillId="0" borderId="0" xfId="1"/>
    <xf numFmtId="0" fontId="0" fillId="4" borderId="0" xfId="0" applyNumberFormat="1" applyFill="1"/>
    <xf numFmtId="0" fontId="0" fillId="0" borderId="0" xfId="0" applyNumberFormat="1"/>
    <xf numFmtId="164" fontId="0" fillId="4" borderId="1" xfId="0" applyNumberFormat="1" applyFill="1" applyBorder="1"/>
    <xf numFmtId="3" fontId="0" fillId="4" borderId="1" xfId="0" applyNumberFormat="1" applyFill="1" applyBorder="1"/>
    <xf numFmtId="2" fontId="0" fillId="4" borderId="3" xfId="0" applyNumberFormat="1" applyFill="1" applyBorder="1"/>
    <xf numFmtId="2" fontId="0" fillId="4" borderId="1" xfId="0" applyNumberFormat="1" applyFill="1" applyBorder="1"/>
    <xf numFmtId="0" fontId="0" fillId="0" borderId="0" xfId="0" applyAlignment="1">
      <alignment horizontal="right"/>
    </xf>
    <xf numFmtId="0" fontId="0" fillId="6" borderId="0" xfId="0" applyFill="1"/>
    <xf numFmtId="0" fontId="7" fillId="0" borderId="0" xfId="0" applyFont="1" applyAlignment="1">
      <alignment horizontal="center"/>
    </xf>
    <xf numFmtId="0" fontId="3" fillId="0" borderId="0" xfId="0" applyFont="1" applyAlignment="1">
      <alignment horizontal="right"/>
    </xf>
    <xf numFmtId="0" fontId="0" fillId="9" borderId="0" xfId="0" applyFill="1"/>
    <xf numFmtId="10" fontId="0" fillId="0" borderId="0" xfId="2" applyNumberFormat="1" applyFont="1"/>
    <xf numFmtId="10" fontId="0" fillId="0" borderId="0" xfId="0" applyNumberFormat="1"/>
    <xf numFmtId="0" fontId="3" fillId="0" borderId="0" xfId="0" applyFont="1"/>
    <xf numFmtId="0" fontId="2" fillId="7" borderId="0" xfId="0" applyFont="1" applyFill="1"/>
    <xf numFmtId="0" fontId="8" fillId="2" borderId="0" xfId="0" applyFont="1" applyFill="1"/>
    <xf numFmtId="0" fontId="2" fillId="2" borderId="0" xfId="0" applyFont="1" applyFill="1"/>
    <xf numFmtId="0" fontId="2" fillId="8" borderId="0" xfId="0" applyFont="1" applyFill="1"/>
    <xf numFmtId="2" fontId="7" fillId="4" borderId="0" xfId="0" applyNumberFormat="1" applyFont="1" applyFill="1"/>
    <xf numFmtId="4" fontId="7" fillId="4" borderId="1" xfId="0" applyNumberFormat="1" applyFont="1" applyFill="1" applyBorder="1"/>
    <xf numFmtId="0" fontId="0" fillId="0" borderId="0" xfId="0" quotePrefix="1"/>
    <xf numFmtId="49" fontId="0" fillId="11" borderId="0" xfId="0" applyNumberFormat="1" applyFill="1" applyAlignment="1">
      <alignment horizontal="center"/>
    </xf>
    <xf numFmtId="49" fontId="0" fillId="0" borderId="0" xfId="0" applyNumberFormat="1" applyAlignment="1">
      <alignment horizontal="center"/>
    </xf>
    <xf numFmtId="0" fontId="0" fillId="0" borderId="0" xfId="0" pivotButton="1"/>
    <xf numFmtId="0" fontId="0" fillId="0" borderId="0" xfId="0" applyAlignment="1">
      <alignment horizontal="left"/>
    </xf>
    <xf numFmtId="0" fontId="8" fillId="12" borderId="4" xfId="0" applyFont="1" applyFill="1" applyBorder="1"/>
    <xf numFmtId="0" fontId="8" fillId="12" borderId="0" xfId="0" applyFont="1" applyFill="1" applyBorder="1"/>
    <xf numFmtId="0" fontId="7" fillId="0" borderId="0" xfId="0" applyFont="1"/>
    <xf numFmtId="0" fontId="3" fillId="0" borderId="0" xfId="0" pivotButton="1" applyFont="1"/>
    <xf numFmtId="0" fontId="12" fillId="0" borderId="0" xfId="0" applyFont="1"/>
    <xf numFmtId="0" fontId="2" fillId="12" borderId="0" xfId="0" applyFont="1" applyFill="1" applyBorder="1" applyAlignment="1">
      <alignment horizontal="center"/>
    </xf>
    <xf numFmtId="0" fontId="1" fillId="2" borderId="0" xfId="0" applyFont="1" applyFill="1" applyAlignment="1">
      <alignment horizontal="center" vertical="center" wrapText="1"/>
    </xf>
    <xf numFmtId="0" fontId="2" fillId="7" borderId="0" xfId="0" applyFont="1" applyFill="1" applyAlignment="1">
      <alignment horizontal="center" vertical="center"/>
    </xf>
    <xf numFmtId="0" fontId="2" fillId="2" borderId="0" xfId="0" applyFont="1" applyFill="1" applyAlignment="1">
      <alignment horizontal="center" vertical="center"/>
    </xf>
    <xf numFmtId="0" fontId="9" fillId="5" borderId="0" xfId="0" applyFont="1" applyFill="1" applyAlignment="1">
      <alignment horizontal="right" vertical="center" textRotation="90"/>
    </xf>
    <xf numFmtId="0" fontId="9" fillId="10" borderId="0" xfId="0" applyFont="1" applyFill="1" applyAlignment="1">
      <alignment horizontal="center" vertical="center"/>
    </xf>
    <xf numFmtId="0" fontId="0" fillId="5" borderId="0" xfId="0" applyFill="1" applyAlignment="1">
      <alignment horizontal="center"/>
    </xf>
    <xf numFmtId="0" fontId="0" fillId="10" borderId="0" xfId="0" applyFill="1" applyAlignment="1">
      <alignment horizontal="center"/>
    </xf>
    <xf numFmtId="4" fontId="0" fillId="5" borderId="0" xfId="0" applyNumberFormat="1" applyFill="1" applyAlignment="1">
      <alignment horizontal="center"/>
    </xf>
    <xf numFmtId="4" fontId="0" fillId="8" borderId="0" xfId="0" applyNumberFormat="1" applyFill="1" applyAlignment="1">
      <alignment horizontal="center"/>
    </xf>
    <xf numFmtId="0" fontId="13" fillId="13" borderId="0" xfId="0" applyFont="1" applyFill="1" applyAlignment="1">
      <alignment horizontal="center"/>
    </xf>
  </cellXfs>
  <cellStyles count="3">
    <cellStyle name="Hyperlink" xfId="1" builtinId="8"/>
    <cellStyle name="Normal" xfId="0" builtinId="0"/>
    <cellStyle name="Percent" xfId="2" builtinId="5"/>
  </cellStyles>
  <dxfs count="29">
    <dxf>
      <font>
        <b/>
      </font>
    </dxf>
    <dxf>
      <font>
        <b/>
      </font>
    </dxf>
    <dxf>
      <font>
        <b/>
      </font>
    </dxf>
    <dxf>
      <font>
        <b/>
      </font>
    </dxf>
    <dxf>
      <font>
        <b/>
      </font>
    </dxf>
    <dxf>
      <font>
        <b/>
      </font>
    </dxf>
    <dxf>
      <font>
        <b/>
      </font>
    </dxf>
    <dxf>
      <font>
        <b/>
        <i val="0"/>
        <color auto="1"/>
      </font>
      <fill>
        <patternFill>
          <bgColor rgb="FF00B050"/>
        </patternFill>
      </fill>
    </dxf>
    <dxf>
      <font>
        <b/>
        <i val="0"/>
        <color auto="1"/>
      </font>
      <fill>
        <patternFill>
          <bgColor rgb="FF00B050"/>
        </patternFill>
      </fill>
    </dxf>
    <dxf>
      <numFmt numFmtId="4" formatCode="#,##0.00"/>
    </dxf>
    <dxf>
      <numFmt numFmtId="4" formatCode="#,##0.00"/>
    </dxf>
    <dxf>
      <numFmt numFmtId="4" formatCode="#,##0.00"/>
    </dxf>
    <dxf>
      <numFmt numFmtId="4" formatCode="#,##0.00"/>
    </dxf>
    <dxf>
      <numFmt numFmtId="2" formatCode="0.00"/>
      <fill>
        <patternFill patternType="solid">
          <fgColor indexed="64"/>
          <bgColor theme="9" tint="0.79998168889431442"/>
        </patternFill>
      </fill>
    </dxf>
    <dxf>
      <numFmt numFmtId="0" formatCode="General"/>
      <fill>
        <patternFill patternType="solid">
          <fgColor indexed="64"/>
          <bgColor theme="9" tint="0.79998168889431442"/>
        </patternFill>
      </fill>
    </dxf>
    <dxf>
      <font>
        <strike val="0"/>
        <outline val="0"/>
        <shadow val="0"/>
        <u val="none"/>
        <vertAlign val="baseline"/>
        <sz val="11"/>
        <color rgb="FFFF0000"/>
        <name val="Calibri"/>
        <scheme val="minor"/>
      </font>
      <numFmt numFmtId="2" formatCode="0.00"/>
      <fill>
        <patternFill patternType="solid">
          <fgColor indexed="64"/>
          <bgColor theme="9" tint="0.79998168889431442"/>
        </patternFill>
      </fill>
    </dxf>
    <dxf>
      <numFmt numFmtId="0" formatCode="General"/>
      <fill>
        <patternFill patternType="solid">
          <fgColor indexed="64"/>
          <bgColor theme="9" tint="0.79998168889431442"/>
        </patternFill>
      </fill>
    </dxf>
    <dxf>
      <numFmt numFmtId="0" formatCode="General"/>
      <fill>
        <patternFill patternType="solid">
          <fgColor indexed="64"/>
          <bgColor theme="9" tint="0.79998168889431442"/>
        </patternFill>
      </fill>
    </dxf>
    <dxf>
      <numFmt numFmtId="2" formatCode="0.00"/>
      <fill>
        <patternFill patternType="solid">
          <fgColor indexed="64"/>
          <bgColor theme="9" tint="0.79998168889431442"/>
        </patternFill>
      </fill>
    </dxf>
    <dxf>
      <numFmt numFmtId="0" formatCode="General"/>
      <fill>
        <patternFill patternType="solid">
          <fgColor indexed="64"/>
          <bgColor theme="9" tint="0.79998168889431442"/>
        </patternFill>
      </fill>
    </dxf>
    <dxf>
      <numFmt numFmtId="2" formatCode="0.00"/>
      <fill>
        <patternFill patternType="solid">
          <fgColor indexed="64"/>
          <bgColor theme="9" tint="0.79998168889431442"/>
        </patternFill>
      </fill>
    </dxf>
    <dxf>
      <numFmt numFmtId="0" formatCode="General"/>
      <fill>
        <patternFill patternType="solid">
          <fgColor indexed="64"/>
          <bgColor theme="9" tint="0.79998168889431442"/>
        </patternFill>
      </fill>
    </dxf>
    <dxf>
      <numFmt numFmtId="0" formatCode="General"/>
      <fill>
        <patternFill patternType="solid">
          <fgColor indexed="64"/>
          <bgColor theme="9" tint="0.79998168889431442"/>
        </patternFill>
      </fill>
    </dxf>
    <dxf>
      <font>
        <b/>
      </font>
    </dxf>
    <dxf>
      <numFmt numFmtId="0" formatCode="General"/>
      <fill>
        <patternFill patternType="solid">
          <fgColor indexed="64"/>
          <bgColor theme="5" tint="0.79998168889431442"/>
        </patternFill>
      </fill>
    </dxf>
    <dxf>
      <numFmt numFmtId="0" formatCode="General"/>
      <fill>
        <patternFill patternType="solid">
          <fgColor indexed="64"/>
          <bgColor theme="5" tint="0.79998168889431442"/>
        </patternFill>
      </fill>
    </dxf>
    <dxf>
      <numFmt numFmtId="30" formatCode="@"/>
      <alignment horizontal="center" vertical="bottom" textRotation="0" wrapText="0" indent="0" justifyLastLine="0" shrinkToFit="0" readingOrder="0"/>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microsoft.com/office/2007/relationships/slicerCache" Target="slicerCaches/slicerCach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0</xdr:col>
      <xdr:colOff>57150</xdr:colOff>
      <xdr:row>2</xdr:row>
      <xdr:rowOff>123825</xdr:rowOff>
    </xdr:from>
    <xdr:to>
      <xdr:col>1</xdr:col>
      <xdr:colOff>338138</xdr:colOff>
      <xdr:row>8</xdr:row>
      <xdr:rowOff>71438</xdr:rowOff>
    </xdr:to>
    <mc:AlternateContent xmlns:mc="http://schemas.openxmlformats.org/markup-compatibility/2006" xmlns:a14="http://schemas.microsoft.com/office/drawing/2010/main">
      <mc:Choice Requires="a14">
        <xdr:graphicFrame macro="">
          <xdr:nvGraphicFramePr>
            <xdr:cNvPr id="2" name="Valitse kausi"/>
            <xdr:cNvGraphicFramePr/>
          </xdr:nvGraphicFramePr>
          <xdr:xfrm>
            <a:off x="0" y="0"/>
            <a:ext cx="0" cy="0"/>
          </xdr:xfrm>
          <a:graphic>
            <a:graphicData uri="http://schemas.microsoft.com/office/drawing/2010/slicer">
              <sle:slicer xmlns:sle="http://schemas.microsoft.com/office/drawing/2010/slicer" name="Valitse kausi"/>
            </a:graphicData>
          </a:graphic>
        </xdr:graphicFrame>
      </mc:Choice>
      <mc:Fallback xmlns="">
        <xdr:sp macro="" textlink="">
          <xdr:nvSpPr>
            <xdr:cNvPr id="0" name=""/>
            <xdr:cNvSpPr>
              <a:spLocks noTextEdit="1"/>
            </xdr:cNvSpPr>
          </xdr:nvSpPr>
          <xdr:spPr>
            <a:xfrm>
              <a:off x="57150" y="533400"/>
              <a:ext cx="1462088" cy="105251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Heidi Enho" refreshedDate="42906.353221412035" createdVersion="5" refreshedVersion="5" minRefreshableVersion="3" recordCount="760">
  <cacheSource type="worksheet">
    <worksheetSource name="Kaikki_matsit"/>
  </cacheSource>
  <cacheFields count="7">
    <cacheField name="Koti" numFmtId="0">
      <sharedItems count="20">
        <s v="Arsenal"/>
        <s v="Aston Villa"/>
        <s v="Cardiff City"/>
        <s v="Chelsea"/>
        <s v="Crystal Palace"/>
        <s v="Everton"/>
        <s v="Fulham"/>
        <s v="Hull City"/>
        <s v="Liverpool"/>
        <s v="Manchester City"/>
        <s v="Manchester United"/>
        <s v="Newcastle United"/>
        <s v="Norwich City"/>
        <s v="Southampton"/>
        <s v="Stoke City"/>
        <s v="Sunderland"/>
        <s v="Swansea City"/>
        <s v="Tottenham Hotspur"/>
        <s v="West Bromwich Albion"/>
        <s v="West Ham United"/>
      </sharedItems>
    </cacheField>
    <cacheField name="Vieras" numFmtId="0">
      <sharedItems/>
    </cacheField>
    <cacheField name="Tulos" numFmtId="49">
      <sharedItems/>
    </cacheField>
    <cacheField name="Kotimaalit" numFmtId="0">
      <sharedItems containsSemiMixedTypes="0" containsString="0" containsNumber="1" containsInteger="1" minValue="0" maxValue="7"/>
    </cacheField>
    <cacheField name="Vierasmaalit" numFmtId="0">
      <sharedItems containsSemiMixedTypes="0" containsString="0" containsNumber="1" containsInteger="1" minValue="0" maxValue="6"/>
    </cacheField>
    <cacheField name="Kausi" numFmtId="0">
      <sharedItems containsSemiMixedTypes="0" containsString="0" containsNumber="1" containsInteger="1" minValue="2013" maxValue="2014" count="2">
        <n v="2013"/>
        <n v="2014"/>
      </sharedItems>
    </cacheField>
    <cacheField name="Column1" numFmtId="0">
      <sharedItems/>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760">
  <r>
    <x v="0"/>
    <s v="Aston Villa"/>
    <s v="1-3"/>
    <n v="1"/>
    <n v="3"/>
    <x v="0"/>
    <b v="0"/>
  </r>
  <r>
    <x v="0"/>
    <s v="Cardiff City"/>
    <s v="2-0"/>
    <n v="2"/>
    <n v="0"/>
    <x v="0"/>
    <b v="0"/>
  </r>
  <r>
    <x v="0"/>
    <s v="Chelsea"/>
    <s v="0-0"/>
    <n v="0"/>
    <n v="0"/>
    <x v="0"/>
    <b v="1"/>
  </r>
  <r>
    <x v="0"/>
    <s v="Crystal Palace"/>
    <s v="2-0"/>
    <n v="2"/>
    <n v="0"/>
    <x v="0"/>
    <b v="0"/>
  </r>
  <r>
    <x v="0"/>
    <s v="Everton"/>
    <s v="1-1"/>
    <n v="1"/>
    <n v="1"/>
    <x v="0"/>
    <b v="1"/>
  </r>
  <r>
    <x v="0"/>
    <s v="Fulham"/>
    <s v="2-0"/>
    <n v="2"/>
    <n v="0"/>
    <x v="0"/>
    <b v="0"/>
  </r>
  <r>
    <x v="0"/>
    <s v="Hull City"/>
    <s v="2-0"/>
    <n v="2"/>
    <n v="0"/>
    <x v="0"/>
    <b v="0"/>
  </r>
  <r>
    <x v="0"/>
    <s v="Liverpool"/>
    <s v="2-0"/>
    <n v="2"/>
    <n v="0"/>
    <x v="0"/>
    <b v="0"/>
  </r>
  <r>
    <x v="0"/>
    <s v="Manchester City"/>
    <s v="1-1"/>
    <n v="1"/>
    <n v="1"/>
    <x v="0"/>
    <b v="1"/>
  </r>
  <r>
    <x v="0"/>
    <s v="Manchester United"/>
    <s v="0-0"/>
    <n v="0"/>
    <n v="0"/>
    <x v="0"/>
    <b v="1"/>
  </r>
  <r>
    <x v="0"/>
    <s v="Newcastle United"/>
    <s v="3-0"/>
    <n v="3"/>
    <n v="0"/>
    <x v="0"/>
    <b v="0"/>
  </r>
  <r>
    <x v="0"/>
    <s v="Norwich City"/>
    <s v="4-1"/>
    <n v="4"/>
    <n v="1"/>
    <x v="0"/>
    <b v="0"/>
  </r>
  <r>
    <x v="0"/>
    <s v="Southampton"/>
    <s v="2-0"/>
    <n v="2"/>
    <n v="0"/>
    <x v="0"/>
    <b v="0"/>
  </r>
  <r>
    <x v="0"/>
    <s v="Stoke City"/>
    <s v="3-1"/>
    <n v="3"/>
    <n v="1"/>
    <x v="0"/>
    <b v="0"/>
  </r>
  <r>
    <x v="0"/>
    <s v="Sunderland"/>
    <s v="4-1"/>
    <n v="4"/>
    <n v="1"/>
    <x v="0"/>
    <b v="0"/>
  </r>
  <r>
    <x v="0"/>
    <s v="Swansea City"/>
    <s v="2-2"/>
    <n v="2"/>
    <n v="2"/>
    <x v="0"/>
    <b v="1"/>
  </r>
  <r>
    <x v="0"/>
    <s v="Tottenham Hotspur"/>
    <s v="1-0"/>
    <n v="1"/>
    <n v="0"/>
    <x v="0"/>
    <b v="0"/>
  </r>
  <r>
    <x v="0"/>
    <s v="West Bromwich Albion"/>
    <s v="1-0"/>
    <n v="1"/>
    <n v="0"/>
    <x v="0"/>
    <b v="0"/>
  </r>
  <r>
    <x v="0"/>
    <s v="West Ham United"/>
    <s v="3-1"/>
    <n v="3"/>
    <n v="1"/>
    <x v="0"/>
    <b v="0"/>
  </r>
  <r>
    <x v="1"/>
    <s v="Arsenal"/>
    <s v="1-2"/>
    <n v="1"/>
    <n v="2"/>
    <x v="0"/>
    <b v="0"/>
  </r>
  <r>
    <x v="1"/>
    <s v="Cardiff City"/>
    <s v="2-0"/>
    <n v="2"/>
    <n v="0"/>
    <x v="0"/>
    <b v="0"/>
  </r>
  <r>
    <x v="1"/>
    <s v="Chelsea"/>
    <s v="1-0"/>
    <n v="1"/>
    <n v="0"/>
    <x v="0"/>
    <b v="0"/>
  </r>
  <r>
    <x v="1"/>
    <s v="Crystal Palace"/>
    <s v="0-1"/>
    <n v="0"/>
    <n v="1"/>
    <x v="0"/>
    <b v="0"/>
  </r>
  <r>
    <x v="1"/>
    <s v="Everton"/>
    <s v="0-2"/>
    <n v="0"/>
    <n v="2"/>
    <x v="0"/>
    <b v="0"/>
  </r>
  <r>
    <x v="1"/>
    <s v="Fulham"/>
    <s v="1-2"/>
    <n v="1"/>
    <n v="2"/>
    <x v="0"/>
    <b v="0"/>
  </r>
  <r>
    <x v="1"/>
    <s v="Hull City"/>
    <s v="3-1"/>
    <n v="3"/>
    <n v="1"/>
    <x v="0"/>
    <b v="0"/>
  </r>
  <r>
    <x v="1"/>
    <s v="Liverpool"/>
    <s v="0-1"/>
    <n v="0"/>
    <n v="1"/>
    <x v="0"/>
    <b v="0"/>
  </r>
  <r>
    <x v="1"/>
    <s v="Manchester City"/>
    <s v="3-2"/>
    <n v="3"/>
    <n v="2"/>
    <x v="0"/>
    <b v="0"/>
  </r>
  <r>
    <x v="1"/>
    <s v="Manchester United"/>
    <s v="0-3"/>
    <n v="0"/>
    <n v="3"/>
    <x v="0"/>
    <b v="0"/>
  </r>
  <r>
    <x v="1"/>
    <s v="Newcastle United"/>
    <s v="1-2"/>
    <n v="1"/>
    <n v="2"/>
    <x v="0"/>
    <b v="0"/>
  </r>
  <r>
    <x v="1"/>
    <s v="Norwich City"/>
    <s v="4-1"/>
    <n v="4"/>
    <n v="1"/>
    <x v="0"/>
    <b v="0"/>
  </r>
  <r>
    <x v="1"/>
    <s v="Southampton"/>
    <s v="0-0"/>
    <n v="0"/>
    <n v="0"/>
    <x v="0"/>
    <b v="1"/>
  </r>
  <r>
    <x v="1"/>
    <s v="Stoke City"/>
    <s v="1-4"/>
    <n v="1"/>
    <n v="4"/>
    <x v="0"/>
    <b v="0"/>
  </r>
  <r>
    <x v="1"/>
    <s v="Sunderland"/>
    <s v="0-0"/>
    <n v="0"/>
    <n v="0"/>
    <x v="0"/>
    <b v="1"/>
  </r>
  <r>
    <x v="1"/>
    <s v="Swansea City"/>
    <s v="1-1"/>
    <n v="1"/>
    <n v="1"/>
    <x v="0"/>
    <b v="1"/>
  </r>
  <r>
    <x v="1"/>
    <s v="Tottenham Hotspur"/>
    <s v="0-2"/>
    <n v="0"/>
    <n v="2"/>
    <x v="0"/>
    <b v="0"/>
  </r>
  <r>
    <x v="1"/>
    <s v="West Bromwich Albion"/>
    <s v="4-3"/>
    <n v="4"/>
    <n v="3"/>
    <x v="0"/>
    <b v="0"/>
  </r>
  <r>
    <x v="1"/>
    <s v="West Ham United"/>
    <s v="0-2"/>
    <n v="0"/>
    <n v="2"/>
    <x v="0"/>
    <b v="0"/>
  </r>
  <r>
    <x v="2"/>
    <s v="Arsenal"/>
    <s v="0-3"/>
    <n v="0"/>
    <n v="3"/>
    <x v="0"/>
    <b v="0"/>
  </r>
  <r>
    <x v="2"/>
    <s v="Aston Villa"/>
    <s v="0-0"/>
    <n v="0"/>
    <n v="0"/>
    <x v="0"/>
    <b v="1"/>
  </r>
  <r>
    <x v="2"/>
    <s v="Chelsea"/>
    <s v="1-2"/>
    <n v="1"/>
    <n v="2"/>
    <x v="0"/>
    <b v="0"/>
  </r>
  <r>
    <x v="2"/>
    <s v="Crystal Palace"/>
    <s v="0-3"/>
    <n v="0"/>
    <n v="3"/>
    <x v="0"/>
    <b v="0"/>
  </r>
  <r>
    <x v="2"/>
    <s v="Everton"/>
    <s v="0-0"/>
    <n v="0"/>
    <n v="0"/>
    <x v="0"/>
    <b v="1"/>
  </r>
  <r>
    <x v="2"/>
    <s v="Fulham"/>
    <s v="3-1"/>
    <n v="3"/>
    <n v="1"/>
    <x v="0"/>
    <b v="0"/>
  </r>
  <r>
    <x v="2"/>
    <s v="Hull City"/>
    <s v="0-4"/>
    <n v="0"/>
    <n v="4"/>
    <x v="0"/>
    <b v="0"/>
  </r>
  <r>
    <x v="2"/>
    <s v="Liverpool"/>
    <s v="3-6"/>
    <n v="3"/>
    <n v="6"/>
    <x v="0"/>
    <b v="0"/>
  </r>
  <r>
    <x v="2"/>
    <s v="Manchester City"/>
    <s v="3-2"/>
    <n v="3"/>
    <n v="2"/>
    <x v="0"/>
    <b v="0"/>
  </r>
  <r>
    <x v="2"/>
    <s v="Manchester United"/>
    <s v="2-2"/>
    <n v="2"/>
    <n v="2"/>
    <x v="0"/>
    <b v="1"/>
  </r>
  <r>
    <x v="2"/>
    <s v="Newcastle United"/>
    <s v="1-2"/>
    <n v="1"/>
    <n v="2"/>
    <x v="0"/>
    <b v="0"/>
  </r>
  <r>
    <x v="2"/>
    <s v="Norwich City"/>
    <s v="2-1"/>
    <n v="2"/>
    <n v="1"/>
    <x v="0"/>
    <b v="0"/>
  </r>
  <r>
    <x v="2"/>
    <s v="Southampton"/>
    <s v="0-3"/>
    <n v="0"/>
    <n v="3"/>
    <x v="0"/>
    <b v="0"/>
  </r>
  <r>
    <x v="2"/>
    <s v="Stoke City"/>
    <s v="1-1"/>
    <n v="1"/>
    <n v="1"/>
    <x v="0"/>
    <b v="1"/>
  </r>
  <r>
    <x v="2"/>
    <s v="Sunderland"/>
    <s v="2-2"/>
    <n v="2"/>
    <n v="2"/>
    <x v="0"/>
    <b v="1"/>
  </r>
  <r>
    <x v="2"/>
    <s v="Swansea City"/>
    <s v="1-0"/>
    <n v="1"/>
    <n v="0"/>
    <x v="0"/>
    <b v="0"/>
  </r>
  <r>
    <x v="2"/>
    <s v="Tottenham Hotspur"/>
    <s v="0-1"/>
    <n v="0"/>
    <n v="1"/>
    <x v="0"/>
    <b v="0"/>
  </r>
  <r>
    <x v="2"/>
    <s v="West Bromwich Albion"/>
    <s v="1-0"/>
    <n v="1"/>
    <n v="0"/>
    <x v="0"/>
    <b v="0"/>
  </r>
  <r>
    <x v="2"/>
    <s v="West Ham United"/>
    <s v="0-2"/>
    <n v="0"/>
    <n v="2"/>
    <x v="0"/>
    <b v="0"/>
  </r>
  <r>
    <x v="3"/>
    <s v="Arsenal"/>
    <s v="6-0"/>
    <n v="6"/>
    <n v="0"/>
    <x v="0"/>
    <b v="0"/>
  </r>
  <r>
    <x v="3"/>
    <s v="Aston Villa"/>
    <s v="2-1"/>
    <n v="2"/>
    <n v="1"/>
    <x v="0"/>
    <b v="0"/>
  </r>
  <r>
    <x v="3"/>
    <s v="Cardiff City"/>
    <s v="4-1"/>
    <n v="4"/>
    <n v="1"/>
    <x v="0"/>
    <b v="0"/>
  </r>
  <r>
    <x v="3"/>
    <s v="Crystal Palace"/>
    <s v="2-1"/>
    <n v="2"/>
    <n v="1"/>
    <x v="0"/>
    <b v="0"/>
  </r>
  <r>
    <x v="3"/>
    <s v="Everton"/>
    <s v="1-0"/>
    <n v="1"/>
    <n v="0"/>
    <x v="0"/>
    <b v="0"/>
  </r>
  <r>
    <x v="3"/>
    <s v="Fulham"/>
    <s v="2-0"/>
    <n v="2"/>
    <n v="0"/>
    <x v="0"/>
    <b v="0"/>
  </r>
  <r>
    <x v="3"/>
    <s v="Hull City"/>
    <s v="2-0"/>
    <n v="2"/>
    <n v="0"/>
    <x v="0"/>
    <b v="0"/>
  </r>
  <r>
    <x v="3"/>
    <s v="Liverpool"/>
    <s v="2-1"/>
    <n v="2"/>
    <n v="1"/>
    <x v="0"/>
    <b v="0"/>
  </r>
  <r>
    <x v="3"/>
    <s v="Manchester City"/>
    <s v="2-1"/>
    <n v="2"/>
    <n v="1"/>
    <x v="0"/>
    <b v="0"/>
  </r>
  <r>
    <x v="3"/>
    <s v="Manchester United"/>
    <s v="3-1"/>
    <n v="3"/>
    <n v="1"/>
    <x v="0"/>
    <b v="0"/>
  </r>
  <r>
    <x v="3"/>
    <s v="Newcastle United"/>
    <s v="3-0"/>
    <n v="3"/>
    <n v="0"/>
    <x v="0"/>
    <b v="0"/>
  </r>
  <r>
    <x v="3"/>
    <s v="Norwich City"/>
    <s v="0-0"/>
    <n v="0"/>
    <n v="0"/>
    <x v="0"/>
    <b v="1"/>
  </r>
  <r>
    <x v="3"/>
    <s v="Southampton"/>
    <s v="3-1"/>
    <n v="3"/>
    <n v="1"/>
    <x v="0"/>
    <b v="0"/>
  </r>
  <r>
    <x v="3"/>
    <s v="Stoke City"/>
    <s v="3-0"/>
    <n v="3"/>
    <n v="0"/>
    <x v="0"/>
    <b v="0"/>
  </r>
  <r>
    <x v="3"/>
    <s v="Sunderland"/>
    <s v="1-2"/>
    <n v="1"/>
    <n v="2"/>
    <x v="0"/>
    <b v="0"/>
  </r>
  <r>
    <x v="3"/>
    <s v="Swansea City"/>
    <s v="1-0"/>
    <n v="1"/>
    <n v="0"/>
    <x v="0"/>
    <b v="0"/>
  </r>
  <r>
    <x v="3"/>
    <s v="Tottenham Hotspur"/>
    <s v="4-0"/>
    <n v="4"/>
    <n v="0"/>
    <x v="0"/>
    <b v="0"/>
  </r>
  <r>
    <x v="3"/>
    <s v="West Bromwich Albion"/>
    <s v="2-2"/>
    <n v="2"/>
    <n v="2"/>
    <x v="0"/>
    <b v="1"/>
  </r>
  <r>
    <x v="3"/>
    <s v="West Ham United"/>
    <s v="0-0"/>
    <n v="0"/>
    <n v="0"/>
    <x v="0"/>
    <b v="1"/>
  </r>
  <r>
    <x v="4"/>
    <s v="Arsenal"/>
    <s v="0-2"/>
    <n v="0"/>
    <n v="2"/>
    <x v="0"/>
    <b v="0"/>
  </r>
  <r>
    <x v="4"/>
    <s v="Aston Villa"/>
    <s v="1-0"/>
    <n v="1"/>
    <n v="0"/>
    <x v="0"/>
    <b v="0"/>
  </r>
  <r>
    <x v="4"/>
    <s v="Cardiff City"/>
    <s v="2-0"/>
    <n v="2"/>
    <n v="0"/>
    <x v="0"/>
    <b v="0"/>
  </r>
  <r>
    <x v="4"/>
    <s v="Chelsea"/>
    <s v="1-0"/>
    <n v="1"/>
    <n v="0"/>
    <x v="0"/>
    <b v="0"/>
  </r>
  <r>
    <x v="4"/>
    <s v="Everton"/>
    <s v="0-0"/>
    <n v="0"/>
    <n v="0"/>
    <x v="0"/>
    <b v="1"/>
  </r>
  <r>
    <x v="4"/>
    <s v="Fulham"/>
    <s v="1-4"/>
    <n v="1"/>
    <n v="4"/>
    <x v="0"/>
    <b v="0"/>
  </r>
  <r>
    <x v="4"/>
    <s v="Hull City"/>
    <s v="1-0"/>
    <n v="1"/>
    <n v="0"/>
    <x v="0"/>
    <b v="0"/>
  </r>
  <r>
    <x v="4"/>
    <s v="Liverpool"/>
    <s v="3-3"/>
    <n v="3"/>
    <n v="3"/>
    <x v="0"/>
    <b v="1"/>
  </r>
  <r>
    <x v="4"/>
    <s v="Manchester City"/>
    <s v="0-2"/>
    <n v="0"/>
    <n v="2"/>
    <x v="0"/>
    <b v="0"/>
  </r>
  <r>
    <x v="4"/>
    <s v="Manchester United"/>
    <s v="0-2"/>
    <n v="0"/>
    <n v="2"/>
    <x v="0"/>
    <b v="0"/>
  </r>
  <r>
    <x v="4"/>
    <s v="Newcastle United"/>
    <s v="0-3"/>
    <n v="0"/>
    <n v="3"/>
    <x v="0"/>
    <b v="0"/>
  </r>
  <r>
    <x v="4"/>
    <s v="Norwich City"/>
    <s v="1-1"/>
    <n v="1"/>
    <n v="1"/>
    <x v="0"/>
    <b v="1"/>
  </r>
  <r>
    <x v="4"/>
    <s v="Southampton"/>
    <s v="0-1"/>
    <n v="0"/>
    <n v="1"/>
    <x v="0"/>
    <b v="0"/>
  </r>
  <r>
    <x v="4"/>
    <s v="Stoke City"/>
    <s v="1-0"/>
    <n v="1"/>
    <n v="0"/>
    <x v="0"/>
    <b v="0"/>
  </r>
  <r>
    <x v="4"/>
    <s v="Sunderland"/>
    <s v="3-1"/>
    <n v="3"/>
    <n v="1"/>
    <x v="0"/>
    <b v="0"/>
  </r>
  <r>
    <x v="4"/>
    <s v="Swansea City"/>
    <s v="0-2"/>
    <n v="0"/>
    <n v="2"/>
    <x v="0"/>
    <b v="0"/>
  </r>
  <r>
    <x v="4"/>
    <s v="Tottenham Hotspur"/>
    <s v="0-1"/>
    <n v="0"/>
    <n v="1"/>
    <x v="0"/>
    <b v="0"/>
  </r>
  <r>
    <x v="4"/>
    <s v="West Bromwich Albion"/>
    <s v="3-1"/>
    <n v="3"/>
    <n v="1"/>
    <x v="0"/>
    <b v="0"/>
  </r>
  <r>
    <x v="4"/>
    <s v="West Ham United"/>
    <s v="1-0"/>
    <n v="1"/>
    <n v="0"/>
    <x v="0"/>
    <b v="0"/>
  </r>
  <r>
    <x v="5"/>
    <s v="Arsenal"/>
    <s v="3-0"/>
    <n v="3"/>
    <n v="0"/>
    <x v="0"/>
    <b v="0"/>
  </r>
  <r>
    <x v="5"/>
    <s v="Aston Villa"/>
    <s v="2-1"/>
    <n v="2"/>
    <n v="1"/>
    <x v="0"/>
    <b v="0"/>
  </r>
  <r>
    <x v="5"/>
    <s v="Cardiff City"/>
    <s v="2-1"/>
    <n v="2"/>
    <n v="1"/>
    <x v="0"/>
    <b v="0"/>
  </r>
  <r>
    <x v="5"/>
    <s v="Chelsea"/>
    <s v="1-0"/>
    <n v="1"/>
    <n v="0"/>
    <x v="0"/>
    <b v="0"/>
  </r>
  <r>
    <x v="5"/>
    <s v="Crystal Palace"/>
    <s v="2-3"/>
    <n v="2"/>
    <n v="3"/>
    <x v="0"/>
    <b v="0"/>
  </r>
  <r>
    <x v="5"/>
    <s v="Fulham"/>
    <s v="4-1"/>
    <n v="4"/>
    <n v="1"/>
    <x v="0"/>
    <b v="0"/>
  </r>
  <r>
    <x v="5"/>
    <s v="Hull City"/>
    <s v="2-1"/>
    <n v="2"/>
    <n v="1"/>
    <x v="0"/>
    <b v="0"/>
  </r>
  <r>
    <x v="5"/>
    <s v="Liverpool"/>
    <s v="3-3"/>
    <n v="3"/>
    <n v="3"/>
    <x v="0"/>
    <b v="1"/>
  </r>
  <r>
    <x v="5"/>
    <s v="Manchester City"/>
    <s v="2-3"/>
    <n v="2"/>
    <n v="3"/>
    <x v="0"/>
    <b v="0"/>
  </r>
  <r>
    <x v="5"/>
    <s v="Manchester United"/>
    <s v="2-0"/>
    <n v="2"/>
    <n v="0"/>
    <x v="0"/>
    <b v="0"/>
  </r>
  <r>
    <x v="5"/>
    <s v="Newcastle United"/>
    <s v="3-2"/>
    <n v="3"/>
    <n v="2"/>
    <x v="0"/>
    <b v="0"/>
  </r>
  <r>
    <x v="5"/>
    <s v="Norwich City"/>
    <s v="2-0"/>
    <n v="2"/>
    <n v="0"/>
    <x v="0"/>
    <b v="0"/>
  </r>
  <r>
    <x v="5"/>
    <s v="Southampton"/>
    <s v="2-1"/>
    <n v="2"/>
    <n v="1"/>
    <x v="0"/>
    <b v="0"/>
  </r>
  <r>
    <x v="5"/>
    <s v="Stoke City"/>
    <s v="4-0"/>
    <n v="4"/>
    <n v="0"/>
    <x v="0"/>
    <b v="0"/>
  </r>
  <r>
    <x v="5"/>
    <s v="Sunderland"/>
    <s v="0-1"/>
    <n v="0"/>
    <n v="1"/>
    <x v="0"/>
    <b v="0"/>
  </r>
  <r>
    <x v="5"/>
    <s v="Swansea City"/>
    <s v="3-2"/>
    <n v="3"/>
    <n v="2"/>
    <x v="0"/>
    <b v="0"/>
  </r>
  <r>
    <x v="5"/>
    <s v="Tottenham Hotspur"/>
    <s v="0-0"/>
    <n v="0"/>
    <n v="0"/>
    <x v="0"/>
    <b v="1"/>
  </r>
  <r>
    <x v="5"/>
    <s v="West Bromwich Albion"/>
    <s v="0-0"/>
    <n v="0"/>
    <n v="0"/>
    <x v="0"/>
    <b v="1"/>
  </r>
  <r>
    <x v="5"/>
    <s v="West Ham United"/>
    <s v="1-0"/>
    <n v="1"/>
    <n v="0"/>
    <x v="0"/>
    <b v="0"/>
  </r>
  <r>
    <x v="6"/>
    <s v="Arsenal"/>
    <s v="1-3"/>
    <n v="1"/>
    <n v="3"/>
    <x v="0"/>
    <b v="0"/>
  </r>
  <r>
    <x v="6"/>
    <s v="Aston Villa"/>
    <s v="2-0"/>
    <n v="2"/>
    <n v="0"/>
    <x v="0"/>
    <b v="0"/>
  </r>
  <r>
    <x v="6"/>
    <s v="Cardiff City"/>
    <s v="1-2"/>
    <n v="1"/>
    <n v="2"/>
    <x v="0"/>
    <b v="0"/>
  </r>
  <r>
    <x v="6"/>
    <s v="Chelsea"/>
    <s v="1-3"/>
    <n v="1"/>
    <n v="3"/>
    <x v="0"/>
    <b v="0"/>
  </r>
  <r>
    <x v="6"/>
    <s v="Crystal Palace"/>
    <s v="2-2"/>
    <n v="2"/>
    <n v="2"/>
    <x v="0"/>
    <b v="1"/>
  </r>
  <r>
    <x v="6"/>
    <s v="Everton"/>
    <s v="1-3"/>
    <n v="1"/>
    <n v="3"/>
    <x v="0"/>
    <b v="0"/>
  </r>
  <r>
    <x v="6"/>
    <s v="Hull City"/>
    <s v="2-2"/>
    <n v="2"/>
    <n v="2"/>
    <x v="0"/>
    <b v="1"/>
  </r>
  <r>
    <x v="6"/>
    <s v="Liverpool"/>
    <s v="2-3"/>
    <n v="2"/>
    <n v="3"/>
    <x v="0"/>
    <b v="0"/>
  </r>
  <r>
    <x v="6"/>
    <s v="Manchester City"/>
    <s v="2-4"/>
    <n v="2"/>
    <n v="4"/>
    <x v="0"/>
    <b v="0"/>
  </r>
  <r>
    <x v="6"/>
    <s v="Manchester United"/>
    <s v="1-3"/>
    <n v="1"/>
    <n v="3"/>
    <x v="0"/>
    <b v="0"/>
  </r>
  <r>
    <x v="6"/>
    <s v="Newcastle United"/>
    <s v="1-0"/>
    <n v="1"/>
    <n v="0"/>
    <x v="0"/>
    <b v="0"/>
  </r>
  <r>
    <x v="6"/>
    <s v="Norwich City"/>
    <s v="1-0"/>
    <n v="1"/>
    <n v="0"/>
    <x v="0"/>
    <b v="0"/>
  </r>
  <r>
    <x v="6"/>
    <s v="Southampton"/>
    <s v="0-3"/>
    <n v="0"/>
    <n v="3"/>
    <x v="0"/>
    <b v="0"/>
  </r>
  <r>
    <x v="6"/>
    <s v="Stoke City"/>
    <s v="1-0"/>
    <n v="1"/>
    <n v="0"/>
    <x v="0"/>
    <b v="0"/>
  </r>
  <r>
    <x v="6"/>
    <s v="Sunderland"/>
    <s v="1-4"/>
    <n v="1"/>
    <n v="4"/>
    <x v="0"/>
    <b v="0"/>
  </r>
  <r>
    <x v="6"/>
    <s v="Swansea City"/>
    <s v="1-2"/>
    <n v="1"/>
    <n v="2"/>
    <x v="0"/>
    <b v="0"/>
  </r>
  <r>
    <x v="6"/>
    <s v="Tottenham Hotspur"/>
    <s v="1-2"/>
    <n v="1"/>
    <n v="2"/>
    <x v="0"/>
    <b v="0"/>
  </r>
  <r>
    <x v="6"/>
    <s v="West Bromwich Albion"/>
    <s v="1-1"/>
    <n v="1"/>
    <n v="1"/>
    <x v="0"/>
    <b v="1"/>
  </r>
  <r>
    <x v="6"/>
    <s v="West Ham United"/>
    <s v="2-1"/>
    <n v="2"/>
    <n v="1"/>
    <x v="0"/>
    <b v="0"/>
  </r>
  <r>
    <x v="7"/>
    <s v="Arsenal"/>
    <s v="0-3"/>
    <n v="0"/>
    <n v="3"/>
    <x v="0"/>
    <b v="0"/>
  </r>
  <r>
    <x v="7"/>
    <s v="Aston Villa"/>
    <s v="0-0"/>
    <n v="0"/>
    <n v="0"/>
    <x v="0"/>
    <b v="1"/>
  </r>
  <r>
    <x v="7"/>
    <s v="Cardiff City"/>
    <s v="1-1"/>
    <n v="1"/>
    <n v="1"/>
    <x v="0"/>
    <b v="1"/>
  </r>
  <r>
    <x v="7"/>
    <s v="Chelsea"/>
    <s v="0-2"/>
    <n v="0"/>
    <n v="2"/>
    <x v="0"/>
    <b v="0"/>
  </r>
  <r>
    <x v="7"/>
    <s v="Crystal Palace"/>
    <s v="0-1"/>
    <n v="0"/>
    <n v="1"/>
    <x v="0"/>
    <b v="0"/>
  </r>
  <r>
    <x v="7"/>
    <s v="Everton"/>
    <s v="0-2"/>
    <n v="0"/>
    <n v="2"/>
    <x v="0"/>
    <b v="0"/>
  </r>
  <r>
    <x v="7"/>
    <s v="Fulham"/>
    <s v="6-0"/>
    <n v="6"/>
    <n v="0"/>
    <x v="0"/>
    <b v="0"/>
  </r>
  <r>
    <x v="7"/>
    <s v="Liverpool"/>
    <s v="3-1"/>
    <n v="3"/>
    <n v="1"/>
    <x v="0"/>
    <b v="0"/>
  </r>
  <r>
    <x v="7"/>
    <s v="Manchester City"/>
    <s v="0-2"/>
    <n v="0"/>
    <n v="2"/>
    <x v="0"/>
    <b v="0"/>
  </r>
  <r>
    <x v="7"/>
    <s v="Manchester United"/>
    <s v="2-3"/>
    <n v="2"/>
    <n v="3"/>
    <x v="0"/>
    <b v="0"/>
  </r>
  <r>
    <x v="7"/>
    <s v="Newcastle United"/>
    <s v="1-4"/>
    <n v="1"/>
    <n v="4"/>
    <x v="0"/>
    <b v="0"/>
  </r>
  <r>
    <x v="7"/>
    <s v="Norwich City"/>
    <s v="1-0"/>
    <n v="1"/>
    <n v="0"/>
    <x v="0"/>
    <b v="0"/>
  </r>
  <r>
    <x v="7"/>
    <s v="Southampton"/>
    <s v="0-1"/>
    <n v="0"/>
    <n v="1"/>
    <x v="0"/>
    <b v="0"/>
  </r>
  <r>
    <x v="7"/>
    <s v="Stoke City"/>
    <s v="0-0"/>
    <n v="0"/>
    <n v="0"/>
    <x v="0"/>
    <b v="1"/>
  </r>
  <r>
    <x v="7"/>
    <s v="Sunderland"/>
    <s v="1-0"/>
    <n v="1"/>
    <n v="0"/>
    <x v="0"/>
    <b v="0"/>
  </r>
  <r>
    <x v="7"/>
    <s v="Swansea City"/>
    <s v="1-0"/>
    <n v="1"/>
    <n v="0"/>
    <x v="0"/>
    <b v="0"/>
  </r>
  <r>
    <x v="7"/>
    <s v="Tottenham Hotspur"/>
    <s v="1-1"/>
    <n v="1"/>
    <n v="1"/>
    <x v="0"/>
    <b v="1"/>
  </r>
  <r>
    <x v="7"/>
    <s v="West Bromwich Albion"/>
    <s v="2-0"/>
    <n v="2"/>
    <n v="0"/>
    <x v="0"/>
    <b v="0"/>
  </r>
  <r>
    <x v="7"/>
    <s v="West Ham United"/>
    <s v="1-0"/>
    <n v="1"/>
    <n v="0"/>
    <x v="0"/>
    <b v="0"/>
  </r>
  <r>
    <x v="8"/>
    <s v="Arsenal"/>
    <s v="5-1"/>
    <n v="5"/>
    <n v="1"/>
    <x v="0"/>
    <b v="0"/>
  </r>
  <r>
    <x v="8"/>
    <s v="Aston Villa"/>
    <s v="2-2"/>
    <n v="2"/>
    <n v="2"/>
    <x v="0"/>
    <b v="1"/>
  </r>
  <r>
    <x v="8"/>
    <s v="Cardiff City"/>
    <s v="3-1"/>
    <n v="3"/>
    <n v="1"/>
    <x v="0"/>
    <b v="0"/>
  </r>
  <r>
    <x v="8"/>
    <s v="Chelsea"/>
    <s v="0-2"/>
    <n v="0"/>
    <n v="2"/>
    <x v="0"/>
    <b v="0"/>
  </r>
  <r>
    <x v="8"/>
    <s v="Crystal Palace"/>
    <s v="3-1"/>
    <n v="3"/>
    <n v="1"/>
    <x v="0"/>
    <b v="0"/>
  </r>
  <r>
    <x v="8"/>
    <s v="Everton"/>
    <s v="4-0"/>
    <n v="4"/>
    <n v="0"/>
    <x v="0"/>
    <b v="0"/>
  </r>
  <r>
    <x v="8"/>
    <s v="Fulham"/>
    <s v="4-0"/>
    <n v="4"/>
    <n v="0"/>
    <x v="0"/>
    <b v="0"/>
  </r>
  <r>
    <x v="8"/>
    <s v="Hull City"/>
    <s v="2-0"/>
    <n v="2"/>
    <n v="0"/>
    <x v="0"/>
    <b v="0"/>
  </r>
  <r>
    <x v="8"/>
    <s v="Manchester City"/>
    <s v="3-2"/>
    <n v="3"/>
    <n v="2"/>
    <x v="0"/>
    <b v="0"/>
  </r>
  <r>
    <x v="8"/>
    <s v="Manchester United"/>
    <s v="1-0"/>
    <n v="1"/>
    <n v="0"/>
    <x v="0"/>
    <b v="0"/>
  </r>
  <r>
    <x v="8"/>
    <s v="Newcastle United"/>
    <s v="2-1"/>
    <n v="2"/>
    <n v="1"/>
    <x v="0"/>
    <b v="0"/>
  </r>
  <r>
    <x v="8"/>
    <s v="Norwich City"/>
    <s v="5-1"/>
    <n v="5"/>
    <n v="1"/>
    <x v="0"/>
    <b v="0"/>
  </r>
  <r>
    <x v="8"/>
    <s v="Southampton"/>
    <s v="0-1"/>
    <n v="0"/>
    <n v="1"/>
    <x v="0"/>
    <b v="0"/>
  </r>
  <r>
    <x v="8"/>
    <s v="Stoke City"/>
    <s v="1-0"/>
    <n v="1"/>
    <n v="0"/>
    <x v="0"/>
    <b v="0"/>
  </r>
  <r>
    <x v="8"/>
    <s v="Sunderland"/>
    <s v="2-1"/>
    <n v="2"/>
    <n v="1"/>
    <x v="0"/>
    <b v="0"/>
  </r>
  <r>
    <x v="8"/>
    <s v="Swansea City"/>
    <s v="4-3"/>
    <n v="4"/>
    <n v="3"/>
    <x v="0"/>
    <b v="0"/>
  </r>
  <r>
    <x v="8"/>
    <s v="Tottenham Hotspur"/>
    <s v="4-0"/>
    <n v="4"/>
    <n v="0"/>
    <x v="0"/>
    <b v="0"/>
  </r>
  <r>
    <x v="8"/>
    <s v="West Bromwich Albion"/>
    <s v="4-1"/>
    <n v="4"/>
    <n v="1"/>
    <x v="0"/>
    <b v="0"/>
  </r>
  <r>
    <x v="8"/>
    <s v="West Ham United"/>
    <s v="4-1"/>
    <n v="4"/>
    <n v="1"/>
    <x v="0"/>
    <b v="0"/>
  </r>
  <r>
    <x v="9"/>
    <s v="Arsenal"/>
    <s v="6-3"/>
    <n v="6"/>
    <n v="3"/>
    <x v="0"/>
    <b v="0"/>
  </r>
  <r>
    <x v="9"/>
    <s v="Aston Villa"/>
    <s v="4-0"/>
    <n v="4"/>
    <n v="0"/>
    <x v="0"/>
    <b v="0"/>
  </r>
  <r>
    <x v="9"/>
    <s v="Cardiff City"/>
    <s v="4-2"/>
    <n v="4"/>
    <n v="2"/>
    <x v="0"/>
    <b v="0"/>
  </r>
  <r>
    <x v="9"/>
    <s v="Chelsea"/>
    <s v="0-1"/>
    <n v="0"/>
    <n v="1"/>
    <x v="0"/>
    <b v="0"/>
  </r>
  <r>
    <x v="9"/>
    <s v="Crystal Palace"/>
    <s v="1-0"/>
    <n v="1"/>
    <n v="0"/>
    <x v="0"/>
    <b v="0"/>
  </r>
  <r>
    <x v="9"/>
    <s v="Everton"/>
    <s v="3-1"/>
    <n v="3"/>
    <n v="1"/>
    <x v="0"/>
    <b v="0"/>
  </r>
  <r>
    <x v="9"/>
    <s v="Fulham"/>
    <s v="5-0"/>
    <n v="5"/>
    <n v="0"/>
    <x v="0"/>
    <b v="0"/>
  </r>
  <r>
    <x v="9"/>
    <s v="Hull City"/>
    <s v="2-0"/>
    <n v="2"/>
    <n v="0"/>
    <x v="0"/>
    <b v="0"/>
  </r>
  <r>
    <x v="9"/>
    <s v="Liverpool"/>
    <s v="2-1"/>
    <n v="2"/>
    <n v="1"/>
    <x v="0"/>
    <b v="0"/>
  </r>
  <r>
    <x v="9"/>
    <s v="Manchester United"/>
    <s v="4-1"/>
    <n v="4"/>
    <n v="1"/>
    <x v="0"/>
    <b v="0"/>
  </r>
  <r>
    <x v="9"/>
    <s v="Newcastle United"/>
    <s v="4-0"/>
    <n v="4"/>
    <n v="0"/>
    <x v="0"/>
    <b v="0"/>
  </r>
  <r>
    <x v="9"/>
    <s v="Norwich City"/>
    <s v="7-0"/>
    <n v="7"/>
    <n v="0"/>
    <x v="0"/>
    <b v="0"/>
  </r>
  <r>
    <x v="9"/>
    <s v="Southampton"/>
    <s v="4-1"/>
    <n v="4"/>
    <n v="1"/>
    <x v="0"/>
    <b v="0"/>
  </r>
  <r>
    <x v="9"/>
    <s v="Stoke City"/>
    <s v="1-0"/>
    <n v="1"/>
    <n v="0"/>
    <x v="0"/>
    <b v="0"/>
  </r>
  <r>
    <x v="9"/>
    <s v="Sunderland"/>
    <s v="2-2"/>
    <n v="2"/>
    <n v="2"/>
    <x v="0"/>
    <b v="1"/>
  </r>
  <r>
    <x v="9"/>
    <s v="Swansea City"/>
    <s v="3-0"/>
    <n v="3"/>
    <n v="0"/>
    <x v="0"/>
    <b v="0"/>
  </r>
  <r>
    <x v="9"/>
    <s v="Tottenham Hotspur"/>
    <s v="6-0"/>
    <n v="6"/>
    <n v="0"/>
    <x v="0"/>
    <b v="0"/>
  </r>
  <r>
    <x v="9"/>
    <s v="West Bromwich Albion"/>
    <s v="3-1"/>
    <n v="3"/>
    <n v="1"/>
    <x v="0"/>
    <b v="0"/>
  </r>
  <r>
    <x v="9"/>
    <s v="West Ham United"/>
    <s v="2-0"/>
    <n v="2"/>
    <n v="0"/>
    <x v="0"/>
    <b v="0"/>
  </r>
  <r>
    <x v="10"/>
    <s v="Arsenal"/>
    <s v="1-0"/>
    <n v="1"/>
    <n v="0"/>
    <x v="0"/>
    <b v="0"/>
  </r>
  <r>
    <x v="10"/>
    <s v="Aston Villa"/>
    <s v="4-1"/>
    <n v="4"/>
    <n v="1"/>
    <x v="0"/>
    <b v="0"/>
  </r>
  <r>
    <x v="10"/>
    <s v="Cardiff City"/>
    <s v="2-0"/>
    <n v="2"/>
    <n v="0"/>
    <x v="0"/>
    <b v="0"/>
  </r>
  <r>
    <x v="10"/>
    <s v="Chelsea"/>
    <s v="0-0"/>
    <n v="0"/>
    <n v="0"/>
    <x v="0"/>
    <b v="1"/>
  </r>
  <r>
    <x v="10"/>
    <s v="Crystal Palace"/>
    <s v="2-0"/>
    <n v="2"/>
    <n v="0"/>
    <x v="0"/>
    <b v="0"/>
  </r>
  <r>
    <x v="10"/>
    <s v="Everton"/>
    <s v="0-1"/>
    <n v="0"/>
    <n v="1"/>
    <x v="0"/>
    <b v="0"/>
  </r>
  <r>
    <x v="10"/>
    <s v="Fulham"/>
    <s v="2-2"/>
    <n v="2"/>
    <n v="2"/>
    <x v="0"/>
    <b v="1"/>
  </r>
  <r>
    <x v="10"/>
    <s v="Hull City"/>
    <s v="3-1"/>
    <n v="3"/>
    <n v="1"/>
    <x v="0"/>
    <b v="0"/>
  </r>
  <r>
    <x v="10"/>
    <s v="Liverpool"/>
    <s v="0-3"/>
    <n v="0"/>
    <n v="3"/>
    <x v="0"/>
    <b v="0"/>
  </r>
  <r>
    <x v="10"/>
    <s v="Manchester City"/>
    <s v="0-3"/>
    <n v="0"/>
    <n v="3"/>
    <x v="0"/>
    <b v="0"/>
  </r>
  <r>
    <x v="10"/>
    <s v="Newcastle United"/>
    <s v="0-1"/>
    <n v="0"/>
    <n v="1"/>
    <x v="0"/>
    <b v="0"/>
  </r>
  <r>
    <x v="10"/>
    <s v="Norwich City"/>
    <s v="4-0"/>
    <n v="4"/>
    <n v="0"/>
    <x v="0"/>
    <b v="0"/>
  </r>
  <r>
    <x v="10"/>
    <s v="Southampton"/>
    <s v="1-1"/>
    <n v="1"/>
    <n v="1"/>
    <x v="0"/>
    <b v="1"/>
  </r>
  <r>
    <x v="10"/>
    <s v="Stoke City"/>
    <s v="3-2"/>
    <n v="3"/>
    <n v="2"/>
    <x v="0"/>
    <b v="0"/>
  </r>
  <r>
    <x v="10"/>
    <s v="Sunderland"/>
    <s v="0-1"/>
    <n v="0"/>
    <n v="1"/>
    <x v="0"/>
    <b v="0"/>
  </r>
  <r>
    <x v="10"/>
    <s v="Swansea City"/>
    <s v="2-0"/>
    <n v="2"/>
    <n v="0"/>
    <x v="0"/>
    <b v="0"/>
  </r>
  <r>
    <x v="10"/>
    <s v="Tottenham Hotspur"/>
    <s v="1-2"/>
    <n v="1"/>
    <n v="2"/>
    <x v="0"/>
    <b v="0"/>
  </r>
  <r>
    <x v="10"/>
    <s v="West Bromwich Albion"/>
    <s v="1-2"/>
    <n v="1"/>
    <n v="2"/>
    <x v="0"/>
    <b v="0"/>
  </r>
  <r>
    <x v="10"/>
    <s v="West Ham United"/>
    <s v="3-1"/>
    <n v="3"/>
    <n v="1"/>
    <x v="0"/>
    <b v="0"/>
  </r>
  <r>
    <x v="11"/>
    <s v="Arsenal"/>
    <s v="0-1"/>
    <n v="0"/>
    <n v="1"/>
    <x v="0"/>
    <b v="0"/>
  </r>
  <r>
    <x v="11"/>
    <s v="Aston Villa"/>
    <s v="1-0"/>
    <n v="1"/>
    <n v="0"/>
    <x v="0"/>
    <b v="0"/>
  </r>
  <r>
    <x v="11"/>
    <s v="Cardiff City"/>
    <s v="3-0"/>
    <n v="3"/>
    <n v="0"/>
    <x v="0"/>
    <b v="0"/>
  </r>
  <r>
    <x v="11"/>
    <s v="Chelsea"/>
    <s v="2-0"/>
    <n v="2"/>
    <n v="0"/>
    <x v="0"/>
    <b v="0"/>
  </r>
  <r>
    <x v="11"/>
    <s v="Crystal Palace"/>
    <s v="1-0"/>
    <n v="1"/>
    <n v="0"/>
    <x v="0"/>
    <b v="0"/>
  </r>
  <r>
    <x v="11"/>
    <s v="Everton"/>
    <s v="0-3"/>
    <n v="0"/>
    <n v="3"/>
    <x v="0"/>
    <b v="0"/>
  </r>
  <r>
    <x v="11"/>
    <s v="Fulham"/>
    <s v="1-0"/>
    <n v="1"/>
    <n v="0"/>
    <x v="0"/>
    <b v="0"/>
  </r>
  <r>
    <x v="11"/>
    <s v="Hull City"/>
    <s v="2-3"/>
    <n v="2"/>
    <n v="3"/>
    <x v="0"/>
    <b v="0"/>
  </r>
  <r>
    <x v="11"/>
    <s v="Liverpool"/>
    <s v="2-2"/>
    <n v="2"/>
    <n v="2"/>
    <x v="0"/>
    <b v="1"/>
  </r>
  <r>
    <x v="11"/>
    <s v="Manchester City"/>
    <s v="0-2"/>
    <n v="0"/>
    <n v="2"/>
    <x v="0"/>
    <b v="0"/>
  </r>
  <r>
    <x v="11"/>
    <s v="Manchester United"/>
    <s v="0-4"/>
    <n v="0"/>
    <n v="4"/>
    <x v="0"/>
    <b v="0"/>
  </r>
  <r>
    <x v="11"/>
    <s v="Norwich City"/>
    <s v="2-1"/>
    <n v="2"/>
    <n v="1"/>
    <x v="0"/>
    <b v="0"/>
  </r>
  <r>
    <x v="11"/>
    <s v="Southampton"/>
    <s v="1-1"/>
    <n v="1"/>
    <n v="1"/>
    <x v="0"/>
    <b v="1"/>
  </r>
  <r>
    <x v="11"/>
    <s v="Stoke City"/>
    <s v="5-1"/>
    <n v="5"/>
    <n v="1"/>
    <x v="0"/>
    <b v="0"/>
  </r>
  <r>
    <x v="11"/>
    <s v="Sunderland"/>
    <s v="0-3"/>
    <n v="0"/>
    <n v="3"/>
    <x v="0"/>
    <b v="0"/>
  </r>
  <r>
    <x v="11"/>
    <s v="Swansea City"/>
    <s v="1-2"/>
    <n v="1"/>
    <n v="2"/>
    <x v="0"/>
    <b v="0"/>
  </r>
  <r>
    <x v="11"/>
    <s v="Tottenham Hotspur"/>
    <s v="0-4"/>
    <n v="0"/>
    <n v="4"/>
    <x v="0"/>
    <b v="0"/>
  </r>
  <r>
    <x v="11"/>
    <s v="West Bromwich Albion"/>
    <s v="2-1"/>
    <n v="2"/>
    <n v="1"/>
    <x v="0"/>
    <b v="0"/>
  </r>
  <r>
    <x v="11"/>
    <s v="West Ham United"/>
    <s v="0-0"/>
    <n v="0"/>
    <n v="0"/>
    <x v="0"/>
    <b v="1"/>
  </r>
  <r>
    <x v="12"/>
    <s v="Arsenal"/>
    <s v="0-2"/>
    <n v="0"/>
    <n v="2"/>
    <x v="0"/>
    <b v="0"/>
  </r>
  <r>
    <x v="12"/>
    <s v="Aston Villa"/>
    <s v="0-1"/>
    <n v="0"/>
    <n v="1"/>
    <x v="0"/>
    <b v="0"/>
  </r>
  <r>
    <x v="12"/>
    <s v="Cardiff City"/>
    <s v="0-0"/>
    <n v="0"/>
    <n v="0"/>
    <x v="0"/>
    <b v="1"/>
  </r>
  <r>
    <x v="12"/>
    <s v="Chelsea"/>
    <s v="1-3"/>
    <n v="1"/>
    <n v="3"/>
    <x v="0"/>
    <b v="0"/>
  </r>
  <r>
    <x v="12"/>
    <s v="Crystal Palace"/>
    <s v="1-0"/>
    <n v="1"/>
    <n v="0"/>
    <x v="0"/>
    <b v="0"/>
  </r>
  <r>
    <x v="12"/>
    <s v="Everton"/>
    <s v="2-2"/>
    <n v="2"/>
    <n v="2"/>
    <x v="0"/>
    <b v="1"/>
  </r>
  <r>
    <x v="12"/>
    <s v="Fulham"/>
    <s v="1-2"/>
    <n v="1"/>
    <n v="2"/>
    <x v="0"/>
    <b v="0"/>
  </r>
  <r>
    <x v="12"/>
    <s v="Hull City"/>
    <s v="1-0"/>
    <n v="1"/>
    <n v="0"/>
    <x v="0"/>
    <b v="0"/>
  </r>
  <r>
    <x v="12"/>
    <s v="Liverpool"/>
    <s v="2-3"/>
    <n v="2"/>
    <n v="3"/>
    <x v="0"/>
    <b v="0"/>
  </r>
  <r>
    <x v="12"/>
    <s v="Manchester City"/>
    <s v="0-0"/>
    <n v="0"/>
    <n v="0"/>
    <x v="0"/>
    <b v="1"/>
  </r>
  <r>
    <x v="12"/>
    <s v="Manchester United"/>
    <s v="0-1"/>
    <n v="0"/>
    <n v="1"/>
    <x v="0"/>
    <b v="0"/>
  </r>
  <r>
    <x v="12"/>
    <s v="Newcastle United"/>
    <s v="0-0"/>
    <n v="0"/>
    <n v="0"/>
    <x v="0"/>
    <b v="1"/>
  </r>
  <r>
    <x v="12"/>
    <s v="Southampton"/>
    <s v="1-0"/>
    <n v="1"/>
    <n v="0"/>
    <x v="0"/>
    <b v="0"/>
  </r>
  <r>
    <x v="12"/>
    <s v="Stoke City"/>
    <s v="1-1"/>
    <n v="1"/>
    <n v="1"/>
    <x v="0"/>
    <b v="1"/>
  </r>
  <r>
    <x v="12"/>
    <s v="Sunderland"/>
    <s v="2-0"/>
    <n v="2"/>
    <n v="0"/>
    <x v="0"/>
    <b v="0"/>
  </r>
  <r>
    <x v="12"/>
    <s v="Swansea City"/>
    <s v="1-1"/>
    <n v="1"/>
    <n v="1"/>
    <x v="0"/>
    <b v="1"/>
  </r>
  <r>
    <x v="12"/>
    <s v="Tottenham Hotspur"/>
    <s v="1-0"/>
    <n v="1"/>
    <n v="0"/>
    <x v="0"/>
    <b v="0"/>
  </r>
  <r>
    <x v="12"/>
    <s v="West Bromwich Albion"/>
    <s v="0-1"/>
    <n v="0"/>
    <n v="1"/>
    <x v="0"/>
    <b v="0"/>
  </r>
  <r>
    <x v="12"/>
    <s v="West Ham United"/>
    <s v="3-1"/>
    <n v="3"/>
    <n v="1"/>
    <x v="0"/>
    <b v="0"/>
  </r>
  <r>
    <x v="13"/>
    <s v="Arsenal"/>
    <s v="2-2"/>
    <n v="2"/>
    <n v="2"/>
    <x v="0"/>
    <b v="1"/>
  </r>
  <r>
    <x v="13"/>
    <s v="Aston Villa"/>
    <s v="2-3"/>
    <n v="2"/>
    <n v="3"/>
    <x v="0"/>
    <b v="0"/>
  </r>
  <r>
    <x v="13"/>
    <s v="Cardiff City"/>
    <s v="0-1"/>
    <n v="0"/>
    <n v="1"/>
    <x v="0"/>
    <b v="0"/>
  </r>
  <r>
    <x v="13"/>
    <s v="Chelsea"/>
    <s v="0-3"/>
    <n v="0"/>
    <n v="3"/>
    <x v="0"/>
    <b v="0"/>
  </r>
  <r>
    <x v="13"/>
    <s v="Crystal Palace"/>
    <s v="2-0"/>
    <n v="2"/>
    <n v="0"/>
    <x v="0"/>
    <b v="0"/>
  </r>
  <r>
    <x v="13"/>
    <s v="Everton"/>
    <s v="2-0"/>
    <n v="2"/>
    <n v="0"/>
    <x v="0"/>
    <b v="0"/>
  </r>
  <r>
    <x v="13"/>
    <s v="Fulham"/>
    <s v="2-0"/>
    <n v="2"/>
    <n v="0"/>
    <x v="0"/>
    <b v="0"/>
  </r>
  <r>
    <x v="13"/>
    <s v="Hull City"/>
    <s v="4-1"/>
    <n v="4"/>
    <n v="1"/>
    <x v="0"/>
    <b v="0"/>
  </r>
  <r>
    <x v="13"/>
    <s v="Liverpool"/>
    <s v="0-3"/>
    <n v="0"/>
    <n v="3"/>
    <x v="0"/>
    <b v="0"/>
  </r>
  <r>
    <x v="13"/>
    <s v="Manchester City"/>
    <s v="1-1"/>
    <n v="1"/>
    <n v="1"/>
    <x v="0"/>
    <b v="1"/>
  </r>
  <r>
    <x v="13"/>
    <s v="Manchester United"/>
    <s v="1-1"/>
    <n v="1"/>
    <n v="1"/>
    <x v="0"/>
    <b v="1"/>
  </r>
  <r>
    <x v="13"/>
    <s v="Newcastle United"/>
    <s v="4-0"/>
    <n v="4"/>
    <n v="0"/>
    <x v="0"/>
    <b v="0"/>
  </r>
  <r>
    <x v="13"/>
    <s v="Norwich City"/>
    <s v="4-2"/>
    <n v="4"/>
    <n v="2"/>
    <x v="0"/>
    <b v="0"/>
  </r>
  <r>
    <x v="13"/>
    <s v="Stoke City"/>
    <s v="2-2"/>
    <n v="2"/>
    <n v="2"/>
    <x v="0"/>
    <b v="1"/>
  </r>
  <r>
    <x v="13"/>
    <s v="Sunderland"/>
    <s v="1-1"/>
    <n v="1"/>
    <n v="1"/>
    <x v="0"/>
    <b v="1"/>
  </r>
  <r>
    <x v="13"/>
    <s v="Swansea City"/>
    <s v="2-0"/>
    <n v="2"/>
    <n v="0"/>
    <x v="0"/>
    <b v="0"/>
  </r>
  <r>
    <x v="13"/>
    <s v="Tottenham Hotspur"/>
    <s v="2-3"/>
    <n v="2"/>
    <n v="3"/>
    <x v="0"/>
    <b v="0"/>
  </r>
  <r>
    <x v="13"/>
    <s v="West Bromwich Albion"/>
    <s v="1-0"/>
    <n v="1"/>
    <n v="0"/>
    <x v="0"/>
    <b v="0"/>
  </r>
  <r>
    <x v="13"/>
    <s v="West Ham United"/>
    <s v="0-0"/>
    <n v="0"/>
    <n v="0"/>
    <x v="0"/>
    <b v="1"/>
  </r>
  <r>
    <x v="14"/>
    <s v="Arsenal"/>
    <s v="1-0"/>
    <n v="1"/>
    <n v="0"/>
    <x v="0"/>
    <b v="0"/>
  </r>
  <r>
    <x v="14"/>
    <s v="Aston Villa"/>
    <s v="2-1"/>
    <n v="2"/>
    <n v="1"/>
    <x v="0"/>
    <b v="0"/>
  </r>
  <r>
    <x v="14"/>
    <s v="Cardiff City"/>
    <s v="0-0"/>
    <n v="0"/>
    <n v="0"/>
    <x v="0"/>
    <b v="1"/>
  </r>
  <r>
    <x v="14"/>
    <s v="Chelsea"/>
    <s v="3-2"/>
    <n v="3"/>
    <n v="2"/>
    <x v="0"/>
    <b v="0"/>
  </r>
  <r>
    <x v="14"/>
    <s v="Crystal Palace"/>
    <s v="2-1"/>
    <n v="2"/>
    <n v="1"/>
    <x v="0"/>
    <b v="0"/>
  </r>
  <r>
    <x v="14"/>
    <s v="Everton"/>
    <s v="1-1"/>
    <n v="1"/>
    <n v="1"/>
    <x v="0"/>
    <b v="1"/>
  </r>
  <r>
    <x v="14"/>
    <s v="Fulham"/>
    <s v="4-1"/>
    <n v="4"/>
    <n v="1"/>
    <x v="0"/>
    <b v="0"/>
  </r>
  <r>
    <x v="14"/>
    <s v="Hull City"/>
    <s v="1-0"/>
    <n v="1"/>
    <n v="0"/>
    <x v="0"/>
    <b v="0"/>
  </r>
  <r>
    <x v="14"/>
    <s v="Liverpool"/>
    <s v="3-5"/>
    <n v="3"/>
    <n v="5"/>
    <x v="0"/>
    <b v="0"/>
  </r>
  <r>
    <x v="14"/>
    <s v="Manchester City"/>
    <s v="0-0"/>
    <n v="0"/>
    <n v="0"/>
    <x v="0"/>
    <b v="1"/>
  </r>
  <r>
    <x v="14"/>
    <s v="Manchester United"/>
    <s v="2-1"/>
    <n v="2"/>
    <n v="1"/>
    <x v="0"/>
    <b v="0"/>
  </r>
  <r>
    <x v="14"/>
    <s v="Newcastle United"/>
    <s v="1-0"/>
    <n v="1"/>
    <n v="0"/>
    <x v="0"/>
    <b v="0"/>
  </r>
  <r>
    <x v="14"/>
    <s v="Norwich City"/>
    <s v="0-1"/>
    <n v="0"/>
    <n v="1"/>
    <x v="0"/>
    <b v="0"/>
  </r>
  <r>
    <x v="14"/>
    <s v="Southampton"/>
    <s v="1-1"/>
    <n v="1"/>
    <n v="1"/>
    <x v="0"/>
    <b v="1"/>
  </r>
  <r>
    <x v="14"/>
    <s v="Sunderland"/>
    <s v="2-0"/>
    <n v="2"/>
    <n v="0"/>
    <x v="0"/>
    <b v="0"/>
  </r>
  <r>
    <x v="14"/>
    <s v="Swansea City"/>
    <s v="1-1"/>
    <n v="1"/>
    <n v="1"/>
    <x v="0"/>
    <b v="1"/>
  </r>
  <r>
    <x v="14"/>
    <s v="Tottenham Hotspur"/>
    <s v="0-1"/>
    <n v="0"/>
    <n v="1"/>
    <x v="0"/>
    <b v="0"/>
  </r>
  <r>
    <x v="14"/>
    <s v="West Bromwich Albion"/>
    <s v="0-0"/>
    <n v="0"/>
    <n v="0"/>
    <x v="0"/>
    <b v="1"/>
  </r>
  <r>
    <x v="14"/>
    <s v="West Ham United"/>
    <s v="3-1"/>
    <n v="3"/>
    <n v="1"/>
    <x v="0"/>
    <b v="0"/>
  </r>
  <r>
    <x v="15"/>
    <s v="Arsenal"/>
    <s v="1-3"/>
    <n v="1"/>
    <n v="3"/>
    <x v="0"/>
    <b v="0"/>
  </r>
  <r>
    <x v="15"/>
    <s v="Aston Villa"/>
    <s v="0-1"/>
    <n v="0"/>
    <n v="1"/>
    <x v="0"/>
    <b v="0"/>
  </r>
  <r>
    <x v="15"/>
    <s v="Cardiff City"/>
    <s v="4-0"/>
    <n v="4"/>
    <n v="0"/>
    <x v="0"/>
    <b v="0"/>
  </r>
  <r>
    <x v="15"/>
    <s v="Chelsea"/>
    <s v="3-4"/>
    <n v="3"/>
    <n v="4"/>
    <x v="0"/>
    <b v="0"/>
  </r>
  <r>
    <x v="15"/>
    <s v="Crystal Palace"/>
    <s v="0-0"/>
    <n v="0"/>
    <n v="0"/>
    <x v="0"/>
    <b v="1"/>
  </r>
  <r>
    <x v="15"/>
    <s v="Everton"/>
    <s v="0-1"/>
    <n v="0"/>
    <n v="1"/>
    <x v="0"/>
    <b v="0"/>
  </r>
  <r>
    <x v="15"/>
    <s v="Fulham"/>
    <s v="0-1"/>
    <n v="0"/>
    <n v="1"/>
    <x v="0"/>
    <b v="0"/>
  </r>
  <r>
    <x v="15"/>
    <s v="Hull City"/>
    <s v="0-2"/>
    <n v="0"/>
    <n v="2"/>
    <x v="0"/>
    <b v="0"/>
  </r>
  <r>
    <x v="15"/>
    <s v="Liverpool"/>
    <s v="1-3"/>
    <n v="1"/>
    <n v="3"/>
    <x v="0"/>
    <b v="0"/>
  </r>
  <r>
    <x v="15"/>
    <s v="Manchester City"/>
    <s v="1-0"/>
    <n v="1"/>
    <n v="0"/>
    <x v="0"/>
    <b v="0"/>
  </r>
  <r>
    <x v="15"/>
    <s v="Manchester United"/>
    <s v="1-2"/>
    <n v="1"/>
    <n v="2"/>
    <x v="0"/>
    <b v="0"/>
  </r>
  <r>
    <x v="15"/>
    <s v="Newcastle United"/>
    <s v="2-1"/>
    <n v="2"/>
    <n v="1"/>
    <x v="0"/>
    <b v="0"/>
  </r>
  <r>
    <x v="15"/>
    <s v="Norwich City"/>
    <s v="0-0"/>
    <n v="0"/>
    <n v="0"/>
    <x v="0"/>
    <b v="1"/>
  </r>
  <r>
    <x v="15"/>
    <s v="Southampton"/>
    <s v="2-2"/>
    <n v="2"/>
    <n v="2"/>
    <x v="0"/>
    <b v="1"/>
  </r>
  <r>
    <x v="15"/>
    <s v="Stoke City"/>
    <s v="1-0"/>
    <n v="1"/>
    <n v="0"/>
    <x v="0"/>
    <b v="0"/>
  </r>
  <r>
    <x v="15"/>
    <s v="Swansea City"/>
    <s v="1-3"/>
    <n v="1"/>
    <n v="3"/>
    <x v="0"/>
    <b v="0"/>
  </r>
  <r>
    <x v="15"/>
    <s v="Tottenham Hotspur"/>
    <s v="1-2"/>
    <n v="1"/>
    <n v="2"/>
    <x v="0"/>
    <b v="0"/>
  </r>
  <r>
    <x v="15"/>
    <s v="West Bromwich Albion"/>
    <s v="2-0"/>
    <n v="2"/>
    <n v="0"/>
    <x v="0"/>
    <b v="0"/>
  </r>
  <r>
    <x v="15"/>
    <s v="West Ham United"/>
    <s v="1-2"/>
    <n v="1"/>
    <n v="2"/>
    <x v="0"/>
    <b v="0"/>
  </r>
  <r>
    <x v="16"/>
    <s v="Arsenal"/>
    <s v="1-2"/>
    <n v="1"/>
    <n v="2"/>
    <x v="0"/>
    <b v="0"/>
  </r>
  <r>
    <x v="16"/>
    <s v="Aston Villa"/>
    <s v="4-1"/>
    <n v="4"/>
    <n v="1"/>
    <x v="0"/>
    <b v="0"/>
  </r>
  <r>
    <x v="16"/>
    <s v="Cardiff City"/>
    <s v="3-0"/>
    <n v="3"/>
    <n v="0"/>
    <x v="0"/>
    <b v="0"/>
  </r>
  <r>
    <x v="16"/>
    <s v="Chelsea"/>
    <s v="0-1"/>
    <n v="0"/>
    <n v="1"/>
    <x v="0"/>
    <b v="0"/>
  </r>
  <r>
    <x v="16"/>
    <s v="Crystal Palace"/>
    <s v="1-1"/>
    <n v="1"/>
    <n v="1"/>
    <x v="0"/>
    <b v="1"/>
  </r>
  <r>
    <x v="16"/>
    <s v="Everton"/>
    <s v="1-2"/>
    <n v="1"/>
    <n v="2"/>
    <x v="0"/>
    <b v="0"/>
  </r>
  <r>
    <x v="16"/>
    <s v="Fulham"/>
    <s v="2-0"/>
    <n v="2"/>
    <n v="0"/>
    <x v="0"/>
    <b v="0"/>
  </r>
  <r>
    <x v="16"/>
    <s v="Hull City"/>
    <s v="1-1"/>
    <n v="1"/>
    <n v="1"/>
    <x v="0"/>
    <b v="1"/>
  </r>
  <r>
    <x v="16"/>
    <s v="Liverpool"/>
    <s v="2-2"/>
    <n v="2"/>
    <n v="2"/>
    <x v="0"/>
    <b v="1"/>
  </r>
  <r>
    <x v="16"/>
    <s v="Manchester City"/>
    <s v="2-3"/>
    <n v="2"/>
    <n v="3"/>
    <x v="0"/>
    <b v="0"/>
  </r>
  <r>
    <x v="16"/>
    <s v="Manchester United"/>
    <s v="1-4"/>
    <n v="1"/>
    <n v="4"/>
    <x v="0"/>
    <b v="0"/>
  </r>
  <r>
    <x v="16"/>
    <s v="Newcastle United"/>
    <s v="3-0"/>
    <n v="3"/>
    <n v="0"/>
    <x v="0"/>
    <b v="0"/>
  </r>
  <r>
    <x v="16"/>
    <s v="Norwich City"/>
    <s v="3-0"/>
    <n v="3"/>
    <n v="0"/>
    <x v="0"/>
    <b v="0"/>
  </r>
  <r>
    <x v="16"/>
    <s v="Southampton"/>
    <s v="0-1"/>
    <n v="0"/>
    <n v="1"/>
    <x v="0"/>
    <b v="0"/>
  </r>
  <r>
    <x v="16"/>
    <s v="Stoke City"/>
    <s v="3-3"/>
    <n v="3"/>
    <n v="3"/>
    <x v="0"/>
    <b v="1"/>
  </r>
  <r>
    <x v="16"/>
    <s v="Sunderland"/>
    <s v="4-0"/>
    <n v="4"/>
    <n v="0"/>
    <x v="0"/>
    <b v="0"/>
  </r>
  <r>
    <x v="16"/>
    <s v="Tottenham Hotspur"/>
    <s v="1-3"/>
    <n v="1"/>
    <n v="3"/>
    <x v="0"/>
    <b v="0"/>
  </r>
  <r>
    <x v="16"/>
    <s v="West Bromwich Albion"/>
    <s v="1-2"/>
    <n v="1"/>
    <n v="2"/>
    <x v="0"/>
    <b v="0"/>
  </r>
  <r>
    <x v="16"/>
    <s v="West Ham United"/>
    <s v="0-0"/>
    <n v="0"/>
    <n v="0"/>
    <x v="0"/>
    <b v="1"/>
  </r>
  <r>
    <x v="17"/>
    <s v="Arsenal"/>
    <s v="0-1"/>
    <n v="0"/>
    <n v="1"/>
    <x v="0"/>
    <b v="0"/>
  </r>
  <r>
    <x v="17"/>
    <s v="Aston Villa"/>
    <s v="3-0"/>
    <n v="3"/>
    <n v="0"/>
    <x v="0"/>
    <b v="0"/>
  </r>
  <r>
    <x v="17"/>
    <s v="Cardiff City"/>
    <s v="1-0"/>
    <n v="1"/>
    <n v="0"/>
    <x v="0"/>
    <b v="0"/>
  </r>
  <r>
    <x v="17"/>
    <s v="Chelsea"/>
    <s v="1-1"/>
    <n v="1"/>
    <n v="1"/>
    <x v="0"/>
    <b v="1"/>
  </r>
  <r>
    <x v="17"/>
    <s v="Crystal Palace"/>
    <s v="2-0"/>
    <n v="2"/>
    <n v="0"/>
    <x v="0"/>
    <b v="0"/>
  </r>
  <r>
    <x v="17"/>
    <s v="Everton"/>
    <s v="1-0"/>
    <n v="1"/>
    <n v="0"/>
    <x v="0"/>
    <b v="0"/>
  </r>
  <r>
    <x v="17"/>
    <s v="Fulham"/>
    <s v="3-1"/>
    <n v="3"/>
    <n v="1"/>
    <x v="0"/>
    <b v="0"/>
  </r>
  <r>
    <x v="17"/>
    <s v="Hull City"/>
    <s v="1-0"/>
    <n v="1"/>
    <n v="0"/>
    <x v="0"/>
    <b v="0"/>
  </r>
  <r>
    <x v="17"/>
    <s v="Liverpool"/>
    <s v="0-5"/>
    <n v="0"/>
    <n v="5"/>
    <x v="0"/>
    <b v="0"/>
  </r>
  <r>
    <x v="17"/>
    <s v="Manchester City"/>
    <s v="1-5"/>
    <n v="1"/>
    <n v="5"/>
    <x v="0"/>
    <b v="0"/>
  </r>
  <r>
    <x v="17"/>
    <s v="Manchester United"/>
    <s v="2-2"/>
    <n v="2"/>
    <n v="2"/>
    <x v="0"/>
    <b v="1"/>
  </r>
  <r>
    <x v="17"/>
    <s v="Newcastle United"/>
    <s v="0-1"/>
    <n v="0"/>
    <n v="1"/>
    <x v="0"/>
    <b v="0"/>
  </r>
  <r>
    <x v="17"/>
    <s v="Norwich City"/>
    <s v="2-0"/>
    <n v="2"/>
    <n v="0"/>
    <x v="0"/>
    <b v="0"/>
  </r>
  <r>
    <x v="17"/>
    <s v="Southampton"/>
    <s v="3-2"/>
    <n v="3"/>
    <n v="2"/>
    <x v="0"/>
    <b v="0"/>
  </r>
  <r>
    <x v="17"/>
    <s v="Stoke City"/>
    <s v="3-0"/>
    <n v="3"/>
    <n v="0"/>
    <x v="0"/>
    <b v="0"/>
  </r>
  <r>
    <x v="17"/>
    <s v="Sunderland"/>
    <s v="5-1"/>
    <n v="5"/>
    <n v="1"/>
    <x v="0"/>
    <b v="0"/>
  </r>
  <r>
    <x v="17"/>
    <s v="Swansea City"/>
    <s v="1-0"/>
    <n v="1"/>
    <n v="0"/>
    <x v="0"/>
    <b v="0"/>
  </r>
  <r>
    <x v="17"/>
    <s v="West Bromwich Albion"/>
    <s v="1-1"/>
    <n v="1"/>
    <n v="1"/>
    <x v="0"/>
    <b v="1"/>
  </r>
  <r>
    <x v="17"/>
    <s v="West Ham United"/>
    <s v="0-3"/>
    <n v="0"/>
    <n v="3"/>
    <x v="0"/>
    <b v="0"/>
  </r>
  <r>
    <x v="18"/>
    <s v="Arsenal"/>
    <s v="1-1"/>
    <n v="1"/>
    <n v="1"/>
    <x v="0"/>
    <b v="1"/>
  </r>
  <r>
    <x v="18"/>
    <s v="Aston Villa"/>
    <s v="2-2"/>
    <n v="2"/>
    <n v="2"/>
    <x v="0"/>
    <b v="1"/>
  </r>
  <r>
    <x v="18"/>
    <s v="Cardiff City"/>
    <s v="3-3"/>
    <n v="3"/>
    <n v="3"/>
    <x v="0"/>
    <b v="1"/>
  </r>
  <r>
    <x v="18"/>
    <s v="Chelsea"/>
    <s v="1-1"/>
    <n v="1"/>
    <n v="1"/>
    <x v="0"/>
    <b v="1"/>
  </r>
  <r>
    <x v="18"/>
    <s v="Crystal Palace"/>
    <s v="2-0"/>
    <n v="2"/>
    <n v="0"/>
    <x v="0"/>
    <b v="0"/>
  </r>
  <r>
    <x v="18"/>
    <s v="Everton"/>
    <s v="1-1"/>
    <n v="1"/>
    <n v="1"/>
    <x v="0"/>
    <b v="1"/>
  </r>
  <r>
    <x v="18"/>
    <s v="Fulham"/>
    <s v="1-1"/>
    <n v="1"/>
    <n v="1"/>
    <x v="0"/>
    <b v="1"/>
  </r>
  <r>
    <x v="18"/>
    <s v="Hull City"/>
    <s v="1-1"/>
    <n v="1"/>
    <n v="1"/>
    <x v="0"/>
    <b v="1"/>
  </r>
  <r>
    <x v="18"/>
    <s v="Liverpool"/>
    <s v="1-1"/>
    <n v="1"/>
    <n v="1"/>
    <x v="0"/>
    <b v="1"/>
  </r>
  <r>
    <x v="18"/>
    <s v="Manchester City"/>
    <s v="2-3"/>
    <n v="2"/>
    <n v="3"/>
    <x v="0"/>
    <b v="0"/>
  </r>
  <r>
    <x v="18"/>
    <s v="Manchester United"/>
    <s v="0-3"/>
    <n v="0"/>
    <n v="3"/>
    <x v="0"/>
    <b v="0"/>
  </r>
  <r>
    <x v="18"/>
    <s v="Newcastle United"/>
    <s v="1-0"/>
    <n v="1"/>
    <n v="0"/>
    <x v="0"/>
    <b v="0"/>
  </r>
  <r>
    <x v="18"/>
    <s v="Norwich City"/>
    <s v="0-2"/>
    <n v="0"/>
    <n v="2"/>
    <x v="0"/>
    <b v="0"/>
  </r>
  <r>
    <x v="18"/>
    <s v="Southampton"/>
    <s v="0-1"/>
    <n v="0"/>
    <n v="1"/>
    <x v="0"/>
    <b v="0"/>
  </r>
  <r>
    <x v="18"/>
    <s v="Stoke City"/>
    <s v="1-2"/>
    <n v="1"/>
    <n v="2"/>
    <x v="0"/>
    <b v="0"/>
  </r>
  <r>
    <x v="18"/>
    <s v="Sunderland"/>
    <s v="3-0"/>
    <n v="3"/>
    <n v="0"/>
    <x v="0"/>
    <b v="0"/>
  </r>
  <r>
    <x v="18"/>
    <s v="Swansea City"/>
    <s v="0-2"/>
    <n v="0"/>
    <n v="2"/>
    <x v="0"/>
    <b v="0"/>
  </r>
  <r>
    <x v="18"/>
    <s v="Tottenham Hotspur"/>
    <s v="3-3"/>
    <n v="3"/>
    <n v="3"/>
    <x v="0"/>
    <b v="1"/>
  </r>
  <r>
    <x v="18"/>
    <s v="West Ham United"/>
    <s v="1-0"/>
    <n v="1"/>
    <n v="0"/>
    <x v="0"/>
    <b v="0"/>
  </r>
  <r>
    <x v="19"/>
    <s v="Arsenal"/>
    <s v="1-3"/>
    <n v="1"/>
    <n v="3"/>
    <x v="0"/>
    <b v="0"/>
  </r>
  <r>
    <x v="19"/>
    <s v="Aston Villa"/>
    <s v="0-0"/>
    <n v="0"/>
    <n v="0"/>
    <x v="0"/>
    <b v="1"/>
  </r>
  <r>
    <x v="19"/>
    <s v="Cardiff City"/>
    <s v="2-0"/>
    <n v="2"/>
    <n v="0"/>
    <x v="0"/>
    <b v="0"/>
  </r>
  <r>
    <x v="19"/>
    <s v="Chelsea"/>
    <s v="0-3"/>
    <n v="0"/>
    <n v="3"/>
    <x v="0"/>
    <b v="0"/>
  </r>
  <r>
    <x v="19"/>
    <s v="Crystal Palace"/>
    <s v="0-1"/>
    <n v="0"/>
    <n v="1"/>
    <x v="0"/>
    <b v="0"/>
  </r>
  <r>
    <x v="19"/>
    <s v="Everton"/>
    <s v="2-3"/>
    <n v="2"/>
    <n v="3"/>
    <x v="0"/>
    <b v="0"/>
  </r>
  <r>
    <x v="19"/>
    <s v="Fulham"/>
    <s v="3-0"/>
    <n v="3"/>
    <n v="0"/>
    <x v="0"/>
    <b v="0"/>
  </r>
  <r>
    <x v="19"/>
    <s v="Hull City"/>
    <s v="2-1"/>
    <n v="2"/>
    <n v="1"/>
    <x v="0"/>
    <b v="0"/>
  </r>
  <r>
    <x v="19"/>
    <s v="Liverpool"/>
    <s v="1-2"/>
    <n v="1"/>
    <n v="2"/>
    <x v="0"/>
    <b v="0"/>
  </r>
  <r>
    <x v="19"/>
    <s v="Manchester City"/>
    <s v="1-3"/>
    <n v="1"/>
    <n v="3"/>
    <x v="0"/>
    <b v="0"/>
  </r>
  <r>
    <x v="19"/>
    <s v="Manchester United"/>
    <s v="0-2"/>
    <n v="0"/>
    <n v="2"/>
    <x v="0"/>
    <b v="0"/>
  </r>
  <r>
    <x v="19"/>
    <s v="Newcastle United"/>
    <s v="1-3"/>
    <n v="1"/>
    <n v="3"/>
    <x v="0"/>
    <b v="0"/>
  </r>
  <r>
    <x v="19"/>
    <s v="Norwich City"/>
    <s v="2-0"/>
    <n v="2"/>
    <n v="0"/>
    <x v="0"/>
    <b v="0"/>
  </r>
  <r>
    <x v="19"/>
    <s v="Southampton"/>
    <s v="3-1"/>
    <n v="3"/>
    <n v="1"/>
    <x v="0"/>
    <b v="0"/>
  </r>
  <r>
    <x v="19"/>
    <s v="Stoke City"/>
    <s v="0-1"/>
    <n v="0"/>
    <n v="1"/>
    <x v="0"/>
    <b v="0"/>
  </r>
  <r>
    <x v="19"/>
    <s v="Sunderland"/>
    <s v="0-0"/>
    <n v="0"/>
    <n v="0"/>
    <x v="0"/>
    <b v="1"/>
  </r>
  <r>
    <x v="19"/>
    <s v="Swansea City"/>
    <s v="2-0"/>
    <n v="2"/>
    <n v="0"/>
    <x v="0"/>
    <b v="0"/>
  </r>
  <r>
    <x v="19"/>
    <s v="Tottenham Hotspur"/>
    <s v="2-0"/>
    <n v="2"/>
    <n v="0"/>
    <x v="0"/>
    <b v="0"/>
  </r>
  <r>
    <x v="19"/>
    <s v="West Bromwich Albion"/>
    <s v="3-3"/>
    <n v="3"/>
    <n v="3"/>
    <x v="0"/>
    <b v="1"/>
  </r>
  <r>
    <x v="0"/>
    <s v="Aston Villa"/>
    <s v="1-1"/>
    <n v="1"/>
    <n v="1"/>
    <x v="1"/>
    <b v="1"/>
  </r>
  <r>
    <x v="0"/>
    <s v="Cardiff City"/>
    <s v="2-0"/>
    <n v="2"/>
    <n v="0"/>
    <x v="1"/>
    <b v="0"/>
  </r>
  <r>
    <x v="0"/>
    <s v="Chelsea"/>
    <s v="0-0"/>
    <n v="0"/>
    <n v="0"/>
    <x v="1"/>
    <b v="1"/>
  </r>
  <r>
    <x v="0"/>
    <s v="Crystal Palace"/>
    <s v="2-0"/>
    <n v="2"/>
    <n v="0"/>
    <x v="1"/>
    <b v="0"/>
  </r>
  <r>
    <x v="0"/>
    <s v="Everton"/>
    <s v="1-1"/>
    <n v="1"/>
    <n v="1"/>
    <x v="1"/>
    <b v="1"/>
  </r>
  <r>
    <x v="0"/>
    <s v="Fulham"/>
    <s v="2-0"/>
    <n v="2"/>
    <n v="0"/>
    <x v="1"/>
    <b v="0"/>
  </r>
  <r>
    <x v="0"/>
    <s v="Hull City"/>
    <s v="2-0"/>
    <n v="2"/>
    <n v="0"/>
    <x v="1"/>
    <b v="0"/>
  </r>
  <r>
    <x v="0"/>
    <s v="Liverpool"/>
    <s v="2-0"/>
    <n v="2"/>
    <n v="0"/>
    <x v="1"/>
    <b v="0"/>
  </r>
  <r>
    <x v="0"/>
    <s v="Manchester City"/>
    <s v="1-1"/>
    <n v="1"/>
    <n v="1"/>
    <x v="1"/>
    <b v="1"/>
  </r>
  <r>
    <x v="0"/>
    <s v="Manchester United"/>
    <s v="0-0"/>
    <n v="0"/>
    <n v="0"/>
    <x v="1"/>
    <b v="1"/>
  </r>
  <r>
    <x v="0"/>
    <s v="Newcastle United"/>
    <s v="3-4"/>
    <n v="3"/>
    <n v="4"/>
    <x v="1"/>
    <b v="0"/>
  </r>
  <r>
    <x v="0"/>
    <s v="Norwich City"/>
    <s v="4-1"/>
    <n v="4"/>
    <n v="1"/>
    <x v="1"/>
    <b v="0"/>
  </r>
  <r>
    <x v="0"/>
    <s v="Southampton"/>
    <s v="2-0"/>
    <n v="2"/>
    <n v="0"/>
    <x v="1"/>
    <b v="0"/>
  </r>
  <r>
    <x v="0"/>
    <s v="Stoke City"/>
    <s v="3-1"/>
    <n v="3"/>
    <n v="1"/>
    <x v="1"/>
    <b v="0"/>
  </r>
  <r>
    <x v="0"/>
    <s v="Sunderland"/>
    <s v="4-1"/>
    <n v="4"/>
    <n v="1"/>
    <x v="1"/>
    <b v="0"/>
  </r>
  <r>
    <x v="0"/>
    <s v="Swansea City"/>
    <s v="2-2"/>
    <n v="2"/>
    <n v="2"/>
    <x v="1"/>
    <b v="1"/>
  </r>
  <r>
    <x v="0"/>
    <s v="Tottenham Hotspur"/>
    <s v="1-0"/>
    <n v="1"/>
    <n v="0"/>
    <x v="1"/>
    <b v="0"/>
  </r>
  <r>
    <x v="0"/>
    <s v="West Bromwich Albion"/>
    <s v="1-2"/>
    <n v="1"/>
    <n v="2"/>
    <x v="1"/>
    <b v="0"/>
  </r>
  <r>
    <x v="0"/>
    <s v="West Ham United"/>
    <s v="3-1"/>
    <n v="3"/>
    <n v="1"/>
    <x v="1"/>
    <b v="0"/>
  </r>
  <r>
    <x v="1"/>
    <s v="Arsenal"/>
    <s v="1-2"/>
    <n v="1"/>
    <n v="2"/>
    <x v="1"/>
    <b v="0"/>
  </r>
  <r>
    <x v="1"/>
    <s v="Cardiff City"/>
    <s v="2-0"/>
    <n v="2"/>
    <n v="0"/>
    <x v="1"/>
    <b v="0"/>
  </r>
  <r>
    <x v="1"/>
    <s v="Chelsea"/>
    <s v="1-0"/>
    <n v="1"/>
    <n v="0"/>
    <x v="1"/>
    <b v="0"/>
  </r>
  <r>
    <x v="1"/>
    <s v="Crystal Palace"/>
    <s v="0-1"/>
    <n v="0"/>
    <n v="1"/>
    <x v="1"/>
    <b v="0"/>
  </r>
  <r>
    <x v="1"/>
    <s v="Everton"/>
    <s v="0-2"/>
    <n v="0"/>
    <n v="2"/>
    <x v="1"/>
    <b v="0"/>
  </r>
  <r>
    <x v="1"/>
    <s v="Fulham"/>
    <s v="1-2"/>
    <n v="1"/>
    <n v="2"/>
    <x v="1"/>
    <b v="0"/>
  </r>
  <r>
    <x v="1"/>
    <s v="Hull City"/>
    <s v="3-4"/>
    <n v="3"/>
    <n v="4"/>
    <x v="1"/>
    <b v="0"/>
  </r>
  <r>
    <x v="1"/>
    <s v="Liverpool"/>
    <s v="0-1"/>
    <n v="0"/>
    <n v="1"/>
    <x v="1"/>
    <b v="0"/>
  </r>
  <r>
    <x v="1"/>
    <s v="Manchester City"/>
    <s v="3-2"/>
    <n v="3"/>
    <n v="2"/>
    <x v="1"/>
    <b v="0"/>
  </r>
  <r>
    <x v="1"/>
    <s v="Manchester United"/>
    <s v="0-3"/>
    <n v="0"/>
    <n v="3"/>
    <x v="1"/>
    <b v="0"/>
  </r>
  <r>
    <x v="1"/>
    <s v="Newcastle United"/>
    <s v="1-2"/>
    <n v="1"/>
    <n v="2"/>
    <x v="1"/>
    <b v="0"/>
  </r>
  <r>
    <x v="1"/>
    <s v="Norwich City"/>
    <s v="1-2"/>
    <n v="1"/>
    <n v="2"/>
    <x v="1"/>
    <b v="0"/>
  </r>
  <r>
    <x v="1"/>
    <s v="Southampton"/>
    <s v="0-0"/>
    <n v="0"/>
    <n v="0"/>
    <x v="1"/>
    <b v="1"/>
  </r>
  <r>
    <x v="1"/>
    <s v="Stoke City"/>
    <s v="1-4"/>
    <n v="1"/>
    <n v="4"/>
    <x v="1"/>
    <b v="0"/>
  </r>
  <r>
    <x v="1"/>
    <s v="Sunderland"/>
    <s v="0-0"/>
    <n v="0"/>
    <n v="0"/>
    <x v="1"/>
    <b v="1"/>
  </r>
  <r>
    <x v="1"/>
    <s v="Swansea City"/>
    <s v="1-1"/>
    <n v="1"/>
    <n v="1"/>
    <x v="1"/>
    <b v="1"/>
  </r>
  <r>
    <x v="1"/>
    <s v="Tottenham Hotspur"/>
    <s v="0-2"/>
    <n v="0"/>
    <n v="2"/>
    <x v="1"/>
    <b v="0"/>
  </r>
  <r>
    <x v="1"/>
    <s v="West Bromwich Albion"/>
    <s v="4-3"/>
    <n v="4"/>
    <n v="3"/>
    <x v="1"/>
    <b v="0"/>
  </r>
  <r>
    <x v="1"/>
    <s v="West Ham United"/>
    <s v="0-2"/>
    <n v="0"/>
    <n v="2"/>
    <x v="1"/>
    <b v="0"/>
  </r>
  <r>
    <x v="2"/>
    <s v="Arsenal"/>
    <s v="0-3"/>
    <n v="0"/>
    <n v="3"/>
    <x v="1"/>
    <b v="0"/>
  </r>
  <r>
    <x v="2"/>
    <s v="Aston Villa"/>
    <s v="0-0"/>
    <n v="0"/>
    <n v="0"/>
    <x v="1"/>
    <b v="1"/>
  </r>
  <r>
    <x v="2"/>
    <s v="Chelsea"/>
    <s v="1-2"/>
    <n v="1"/>
    <n v="2"/>
    <x v="1"/>
    <b v="0"/>
  </r>
  <r>
    <x v="2"/>
    <s v="Crystal Palace"/>
    <s v="0-3"/>
    <n v="0"/>
    <n v="3"/>
    <x v="1"/>
    <b v="0"/>
  </r>
  <r>
    <x v="2"/>
    <s v="Everton"/>
    <s v="0-0"/>
    <n v="0"/>
    <n v="0"/>
    <x v="1"/>
    <b v="1"/>
  </r>
  <r>
    <x v="2"/>
    <s v="Fulham"/>
    <s v="3-1"/>
    <n v="3"/>
    <n v="1"/>
    <x v="1"/>
    <b v="0"/>
  </r>
  <r>
    <x v="2"/>
    <s v="Hull City"/>
    <s v="0-4"/>
    <n v="0"/>
    <n v="4"/>
    <x v="1"/>
    <b v="0"/>
  </r>
  <r>
    <x v="2"/>
    <s v="Liverpool"/>
    <s v="3-6"/>
    <n v="3"/>
    <n v="6"/>
    <x v="1"/>
    <b v="0"/>
  </r>
  <r>
    <x v="2"/>
    <s v="Manchester City"/>
    <s v="3-2"/>
    <n v="3"/>
    <n v="2"/>
    <x v="1"/>
    <b v="0"/>
  </r>
  <r>
    <x v="2"/>
    <s v="Manchester United"/>
    <s v="2-2"/>
    <n v="2"/>
    <n v="2"/>
    <x v="1"/>
    <b v="1"/>
  </r>
  <r>
    <x v="2"/>
    <s v="Newcastle United"/>
    <s v="1-2"/>
    <n v="1"/>
    <n v="2"/>
    <x v="1"/>
    <b v="0"/>
  </r>
  <r>
    <x v="2"/>
    <s v="Norwich City"/>
    <s v="2-1"/>
    <n v="2"/>
    <n v="1"/>
    <x v="1"/>
    <b v="0"/>
  </r>
  <r>
    <x v="2"/>
    <s v="Southampton"/>
    <s v="0-3"/>
    <n v="0"/>
    <n v="3"/>
    <x v="1"/>
    <b v="0"/>
  </r>
  <r>
    <x v="2"/>
    <s v="Stoke City"/>
    <s v="1-1"/>
    <n v="1"/>
    <n v="1"/>
    <x v="1"/>
    <b v="1"/>
  </r>
  <r>
    <x v="2"/>
    <s v="Sunderland"/>
    <s v="2-2"/>
    <n v="2"/>
    <n v="2"/>
    <x v="1"/>
    <b v="1"/>
  </r>
  <r>
    <x v="2"/>
    <s v="Swansea City"/>
    <s v="1-0"/>
    <n v="1"/>
    <n v="0"/>
    <x v="1"/>
    <b v="0"/>
  </r>
  <r>
    <x v="2"/>
    <s v="Tottenham Hotspur"/>
    <s v="0-1"/>
    <n v="0"/>
    <n v="1"/>
    <x v="1"/>
    <b v="0"/>
  </r>
  <r>
    <x v="2"/>
    <s v="West Bromwich Albion"/>
    <s v="1-0"/>
    <n v="1"/>
    <n v="0"/>
    <x v="1"/>
    <b v="0"/>
  </r>
  <r>
    <x v="2"/>
    <s v="West Ham United"/>
    <s v="0-2"/>
    <n v="0"/>
    <n v="2"/>
    <x v="1"/>
    <b v="0"/>
  </r>
  <r>
    <x v="3"/>
    <s v="Arsenal"/>
    <s v="6-0"/>
    <n v="6"/>
    <n v="0"/>
    <x v="1"/>
    <b v="0"/>
  </r>
  <r>
    <x v="3"/>
    <s v="Aston Villa"/>
    <s v="2-1"/>
    <n v="2"/>
    <n v="1"/>
    <x v="1"/>
    <b v="0"/>
  </r>
  <r>
    <x v="3"/>
    <s v="Cardiff City"/>
    <s v="4-1"/>
    <n v="4"/>
    <n v="1"/>
    <x v="1"/>
    <b v="0"/>
  </r>
  <r>
    <x v="3"/>
    <s v="Crystal Palace"/>
    <s v="2-1"/>
    <n v="2"/>
    <n v="1"/>
    <x v="1"/>
    <b v="0"/>
  </r>
  <r>
    <x v="3"/>
    <s v="Everton"/>
    <s v="1-0"/>
    <n v="1"/>
    <n v="0"/>
    <x v="1"/>
    <b v="0"/>
  </r>
  <r>
    <x v="3"/>
    <s v="Fulham"/>
    <s v="2-0"/>
    <n v="2"/>
    <n v="0"/>
    <x v="1"/>
    <b v="0"/>
  </r>
  <r>
    <x v="3"/>
    <s v="Hull City"/>
    <s v="2-0"/>
    <n v="2"/>
    <n v="0"/>
    <x v="1"/>
    <b v="0"/>
  </r>
  <r>
    <x v="3"/>
    <s v="Liverpool"/>
    <s v="2-1"/>
    <n v="2"/>
    <n v="1"/>
    <x v="1"/>
    <b v="0"/>
  </r>
  <r>
    <x v="3"/>
    <s v="Manchester City"/>
    <s v="2-1"/>
    <n v="2"/>
    <n v="1"/>
    <x v="1"/>
    <b v="0"/>
  </r>
  <r>
    <x v="3"/>
    <s v="Manchester United"/>
    <s v="3-1"/>
    <n v="3"/>
    <n v="1"/>
    <x v="1"/>
    <b v="0"/>
  </r>
  <r>
    <x v="3"/>
    <s v="Newcastle United"/>
    <s v="3-0"/>
    <n v="3"/>
    <n v="0"/>
    <x v="1"/>
    <b v="0"/>
  </r>
  <r>
    <x v="3"/>
    <s v="Norwich City"/>
    <s v="0-0"/>
    <n v="0"/>
    <n v="0"/>
    <x v="1"/>
    <b v="1"/>
  </r>
  <r>
    <x v="3"/>
    <s v="Southampton"/>
    <s v="3-1"/>
    <n v="3"/>
    <n v="1"/>
    <x v="1"/>
    <b v="0"/>
  </r>
  <r>
    <x v="3"/>
    <s v="Stoke City"/>
    <s v="3-0"/>
    <n v="3"/>
    <n v="0"/>
    <x v="1"/>
    <b v="0"/>
  </r>
  <r>
    <x v="3"/>
    <s v="Sunderland"/>
    <s v="1-2"/>
    <n v="1"/>
    <n v="2"/>
    <x v="1"/>
    <b v="0"/>
  </r>
  <r>
    <x v="3"/>
    <s v="Swansea City"/>
    <s v="1-0"/>
    <n v="1"/>
    <n v="0"/>
    <x v="1"/>
    <b v="0"/>
  </r>
  <r>
    <x v="3"/>
    <s v="Tottenham Hotspur"/>
    <s v="4-0"/>
    <n v="4"/>
    <n v="0"/>
    <x v="1"/>
    <b v="0"/>
  </r>
  <r>
    <x v="3"/>
    <s v="West Bromwich Albion"/>
    <s v="2-2"/>
    <n v="2"/>
    <n v="2"/>
    <x v="1"/>
    <b v="1"/>
  </r>
  <r>
    <x v="3"/>
    <s v="West Ham United"/>
    <s v="0-0"/>
    <n v="0"/>
    <n v="0"/>
    <x v="1"/>
    <b v="1"/>
  </r>
  <r>
    <x v="4"/>
    <s v="Arsenal"/>
    <s v="0-2"/>
    <n v="0"/>
    <n v="2"/>
    <x v="1"/>
    <b v="0"/>
  </r>
  <r>
    <x v="4"/>
    <s v="Aston Villa"/>
    <s v="1-0"/>
    <n v="1"/>
    <n v="0"/>
    <x v="1"/>
    <b v="0"/>
  </r>
  <r>
    <x v="4"/>
    <s v="Cardiff City"/>
    <s v="2-0"/>
    <n v="2"/>
    <n v="0"/>
    <x v="1"/>
    <b v="0"/>
  </r>
  <r>
    <x v="4"/>
    <s v="Chelsea"/>
    <s v="1-0"/>
    <n v="1"/>
    <n v="0"/>
    <x v="1"/>
    <b v="0"/>
  </r>
  <r>
    <x v="4"/>
    <s v="Everton"/>
    <s v="0-0"/>
    <n v="0"/>
    <n v="0"/>
    <x v="1"/>
    <b v="1"/>
  </r>
  <r>
    <x v="4"/>
    <s v="Fulham"/>
    <s v="1-4"/>
    <n v="1"/>
    <n v="4"/>
    <x v="1"/>
    <b v="0"/>
  </r>
  <r>
    <x v="4"/>
    <s v="Hull City"/>
    <s v="1-0"/>
    <n v="1"/>
    <n v="0"/>
    <x v="1"/>
    <b v="0"/>
  </r>
  <r>
    <x v="4"/>
    <s v="Liverpool"/>
    <s v="3-3"/>
    <n v="3"/>
    <n v="3"/>
    <x v="1"/>
    <b v="1"/>
  </r>
  <r>
    <x v="4"/>
    <s v="Manchester City"/>
    <s v="0-2"/>
    <n v="0"/>
    <n v="2"/>
    <x v="1"/>
    <b v="0"/>
  </r>
  <r>
    <x v="4"/>
    <s v="Manchester United"/>
    <s v="0-2"/>
    <n v="0"/>
    <n v="2"/>
    <x v="1"/>
    <b v="0"/>
  </r>
  <r>
    <x v="4"/>
    <s v="Newcastle United"/>
    <s v="0-3"/>
    <n v="0"/>
    <n v="3"/>
    <x v="1"/>
    <b v="0"/>
  </r>
  <r>
    <x v="4"/>
    <s v="Norwich City"/>
    <s v="1-1"/>
    <n v="1"/>
    <n v="1"/>
    <x v="1"/>
    <b v="1"/>
  </r>
  <r>
    <x v="4"/>
    <s v="Southampton"/>
    <s v="0-1"/>
    <n v="0"/>
    <n v="1"/>
    <x v="1"/>
    <b v="0"/>
  </r>
  <r>
    <x v="4"/>
    <s v="Stoke City"/>
    <s v="1-0"/>
    <n v="1"/>
    <n v="0"/>
    <x v="1"/>
    <b v="0"/>
  </r>
  <r>
    <x v="4"/>
    <s v="Sunderland"/>
    <s v="3-1"/>
    <n v="3"/>
    <n v="1"/>
    <x v="1"/>
    <b v="0"/>
  </r>
  <r>
    <x v="4"/>
    <s v="Swansea City"/>
    <s v="0-2"/>
    <n v="0"/>
    <n v="2"/>
    <x v="1"/>
    <b v="0"/>
  </r>
  <r>
    <x v="4"/>
    <s v="Tottenham Hotspur"/>
    <s v="0-1"/>
    <n v="0"/>
    <n v="1"/>
    <x v="1"/>
    <b v="0"/>
  </r>
  <r>
    <x v="4"/>
    <s v="West Bromwich Albion"/>
    <s v="3-1"/>
    <n v="3"/>
    <n v="1"/>
    <x v="1"/>
    <b v="0"/>
  </r>
  <r>
    <x v="4"/>
    <s v="West Ham United"/>
    <s v="1-0"/>
    <n v="1"/>
    <n v="0"/>
    <x v="1"/>
    <b v="0"/>
  </r>
  <r>
    <x v="5"/>
    <s v="Arsenal"/>
    <s v="3-0"/>
    <n v="3"/>
    <n v="0"/>
    <x v="1"/>
    <b v="0"/>
  </r>
  <r>
    <x v="5"/>
    <s v="Aston Villa"/>
    <s v="2-1"/>
    <n v="2"/>
    <n v="1"/>
    <x v="1"/>
    <b v="0"/>
  </r>
  <r>
    <x v="5"/>
    <s v="Cardiff City"/>
    <s v="2-1"/>
    <n v="2"/>
    <n v="1"/>
    <x v="1"/>
    <b v="0"/>
  </r>
  <r>
    <x v="5"/>
    <s v="Chelsea"/>
    <s v="1-0"/>
    <n v="1"/>
    <n v="0"/>
    <x v="1"/>
    <b v="0"/>
  </r>
  <r>
    <x v="5"/>
    <s v="Crystal Palace"/>
    <s v="2-3"/>
    <n v="2"/>
    <n v="3"/>
    <x v="1"/>
    <b v="0"/>
  </r>
  <r>
    <x v="5"/>
    <s v="Fulham"/>
    <s v="4-1"/>
    <n v="4"/>
    <n v="1"/>
    <x v="1"/>
    <b v="0"/>
  </r>
  <r>
    <x v="5"/>
    <s v="Hull City"/>
    <s v="2-1"/>
    <n v="2"/>
    <n v="1"/>
    <x v="1"/>
    <b v="0"/>
  </r>
  <r>
    <x v="5"/>
    <s v="Liverpool"/>
    <s v="3-3"/>
    <n v="3"/>
    <n v="3"/>
    <x v="1"/>
    <b v="1"/>
  </r>
  <r>
    <x v="5"/>
    <s v="Manchester City"/>
    <s v="2-3"/>
    <n v="2"/>
    <n v="3"/>
    <x v="1"/>
    <b v="0"/>
  </r>
  <r>
    <x v="5"/>
    <s v="Manchester United"/>
    <s v="2-0"/>
    <n v="2"/>
    <n v="0"/>
    <x v="1"/>
    <b v="0"/>
  </r>
  <r>
    <x v="5"/>
    <s v="Newcastle United"/>
    <s v="3-2"/>
    <n v="3"/>
    <n v="2"/>
    <x v="1"/>
    <b v="0"/>
  </r>
  <r>
    <x v="5"/>
    <s v="Norwich City"/>
    <s v="2-0"/>
    <n v="2"/>
    <n v="0"/>
    <x v="1"/>
    <b v="0"/>
  </r>
  <r>
    <x v="5"/>
    <s v="Southampton"/>
    <s v="2-1"/>
    <n v="2"/>
    <n v="1"/>
    <x v="1"/>
    <b v="0"/>
  </r>
  <r>
    <x v="5"/>
    <s v="Stoke City"/>
    <s v="4-0"/>
    <n v="4"/>
    <n v="0"/>
    <x v="1"/>
    <b v="0"/>
  </r>
  <r>
    <x v="5"/>
    <s v="Sunderland"/>
    <s v="0-1"/>
    <n v="0"/>
    <n v="1"/>
    <x v="1"/>
    <b v="0"/>
  </r>
  <r>
    <x v="5"/>
    <s v="Swansea City"/>
    <s v="3-2"/>
    <n v="3"/>
    <n v="2"/>
    <x v="1"/>
    <b v="0"/>
  </r>
  <r>
    <x v="5"/>
    <s v="Tottenham Hotspur"/>
    <s v="0-0"/>
    <n v="0"/>
    <n v="0"/>
    <x v="1"/>
    <b v="1"/>
  </r>
  <r>
    <x v="5"/>
    <s v="West Bromwich Albion"/>
    <s v="0-0"/>
    <n v="0"/>
    <n v="0"/>
    <x v="1"/>
    <b v="1"/>
  </r>
  <r>
    <x v="5"/>
    <s v="West Ham United"/>
    <s v="1-0"/>
    <n v="1"/>
    <n v="0"/>
    <x v="1"/>
    <b v="0"/>
  </r>
  <r>
    <x v="6"/>
    <s v="Arsenal"/>
    <s v="1-3"/>
    <n v="1"/>
    <n v="3"/>
    <x v="1"/>
    <b v="0"/>
  </r>
  <r>
    <x v="6"/>
    <s v="Aston Villa"/>
    <s v="2-0"/>
    <n v="2"/>
    <n v="0"/>
    <x v="1"/>
    <b v="0"/>
  </r>
  <r>
    <x v="6"/>
    <s v="Cardiff City"/>
    <s v="1-2"/>
    <n v="1"/>
    <n v="2"/>
    <x v="1"/>
    <b v="0"/>
  </r>
  <r>
    <x v="6"/>
    <s v="Chelsea"/>
    <s v="1-3"/>
    <n v="1"/>
    <n v="3"/>
    <x v="1"/>
    <b v="0"/>
  </r>
  <r>
    <x v="6"/>
    <s v="Crystal Palace"/>
    <s v="2-2"/>
    <n v="2"/>
    <n v="2"/>
    <x v="1"/>
    <b v="1"/>
  </r>
  <r>
    <x v="6"/>
    <s v="Everton"/>
    <s v="1-3"/>
    <n v="1"/>
    <n v="3"/>
    <x v="1"/>
    <b v="0"/>
  </r>
  <r>
    <x v="6"/>
    <s v="Hull City"/>
    <s v="2-2"/>
    <n v="2"/>
    <n v="2"/>
    <x v="1"/>
    <b v="1"/>
  </r>
  <r>
    <x v="6"/>
    <s v="Liverpool"/>
    <s v="2-3"/>
    <n v="2"/>
    <n v="3"/>
    <x v="1"/>
    <b v="0"/>
  </r>
  <r>
    <x v="6"/>
    <s v="Manchester City"/>
    <s v="2-4"/>
    <n v="2"/>
    <n v="4"/>
    <x v="1"/>
    <b v="0"/>
  </r>
  <r>
    <x v="6"/>
    <s v="Manchester United"/>
    <s v="1-3"/>
    <n v="1"/>
    <n v="3"/>
    <x v="1"/>
    <b v="0"/>
  </r>
  <r>
    <x v="6"/>
    <s v="Newcastle United"/>
    <s v="1-0"/>
    <n v="1"/>
    <n v="0"/>
    <x v="1"/>
    <b v="0"/>
  </r>
  <r>
    <x v="6"/>
    <s v="Norwich City"/>
    <s v="1-0"/>
    <n v="1"/>
    <n v="0"/>
    <x v="1"/>
    <b v="0"/>
  </r>
  <r>
    <x v="6"/>
    <s v="Southampton"/>
    <s v="0-3"/>
    <n v="0"/>
    <n v="3"/>
    <x v="1"/>
    <b v="0"/>
  </r>
  <r>
    <x v="6"/>
    <s v="Stoke City"/>
    <s v="1-0"/>
    <n v="1"/>
    <n v="0"/>
    <x v="1"/>
    <b v="0"/>
  </r>
  <r>
    <x v="6"/>
    <s v="Sunderland"/>
    <s v="1-4"/>
    <n v="1"/>
    <n v="4"/>
    <x v="1"/>
    <b v="0"/>
  </r>
  <r>
    <x v="6"/>
    <s v="Swansea City"/>
    <s v="1-2"/>
    <n v="1"/>
    <n v="2"/>
    <x v="1"/>
    <b v="0"/>
  </r>
  <r>
    <x v="6"/>
    <s v="Tottenham Hotspur"/>
    <s v="1-2"/>
    <n v="1"/>
    <n v="2"/>
    <x v="1"/>
    <b v="0"/>
  </r>
  <r>
    <x v="6"/>
    <s v="West Bromwich Albion"/>
    <s v="1-1"/>
    <n v="1"/>
    <n v="1"/>
    <x v="1"/>
    <b v="1"/>
  </r>
  <r>
    <x v="6"/>
    <s v="West Ham United"/>
    <s v="2-1"/>
    <n v="2"/>
    <n v="1"/>
    <x v="1"/>
    <b v="0"/>
  </r>
  <r>
    <x v="7"/>
    <s v="Arsenal"/>
    <s v="0-3"/>
    <n v="0"/>
    <n v="3"/>
    <x v="1"/>
    <b v="0"/>
  </r>
  <r>
    <x v="7"/>
    <s v="Aston Villa"/>
    <s v="0-0"/>
    <n v="0"/>
    <n v="0"/>
    <x v="1"/>
    <b v="1"/>
  </r>
  <r>
    <x v="7"/>
    <s v="Cardiff City"/>
    <s v="1-1"/>
    <n v="1"/>
    <n v="1"/>
    <x v="1"/>
    <b v="1"/>
  </r>
  <r>
    <x v="7"/>
    <s v="Chelsea"/>
    <s v="0-2"/>
    <n v="0"/>
    <n v="2"/>
    <x v="1"/>
    <b v="0"/>
  </r>
  <r>
    <x v="7"/>
    <s v="Crystal Palace"/>
    <s v="0-1"/>
    <n v="0"/>
    <n v="1"/>
    <x v="1"/>
    <b v="0"/>
  </r>
  <r>
    <x v="7"/>
    <s v="Everton"/>
    <s v="0-2"/>
    <n v="0"/>
    <n v="2"/>
    <x v="1"/>
    <b v="0"/>
  </r>
  <r>
    <x v="7"/>
    <s v="Fulham"/>
    <s v="6-0"/>
    <n v="6"/>
    <n v="0"/>
    <x v="1"/>
    <b v="0"/>
  </r>
  <r>
    <x v="7"/>
    <s v="Liverpool"/>
    <s v="3-1"/>
    <n v="3"/>
    <n v="1"/>
    <x v="1"/>
    <b v="0"/>
  </r>
  <r>
    <x v="7"/>
    <s v="Manchester City"/>
    <s v="0-2"/>
    <n v="0"/>
    <n v="2"/>
    <x v="1"/>
    <b v="0"/>
  </r>
  <r>
    <x v="7"/>
    <s v="Manchester United"/>
    <s v="2-3"/>
    <n v="2"/>
    <n v="3"/>
    <x v="1"/>
    <b v="0"/>
  </r>
  <r>
    <x v="7"/>
    <s v="Newcastle United"/>
    <s v="1-4"/>
    <n v="1"/>
    <n v="4"/>
    <x v="1"/>
    <b v="0"/>
  </r>
  <r>
    <x v="7"/>
    <s v="Norwich City"/>
    <s v="1-0"/>
    <n v="1"/>
    <n v="0"/>
    <x v="1"/>
    <b v="0"/>
  </r>
  <r>
    <x v="7"/>
    <s v="Southampton"/>
    <s v="0-1"/>
    <n v="0"/>
    <n v="1"/>
    <x v="1"/>
    <b v="0"/>
  </r>
  <r>
    <x v="7"/>
    <s v="Stoke City"/>
    <s v="0-0"/>
    <n v="0"/>
    <n v="0"/>
    <x v="1"/>
    <b v="1"/>
  </r>
  <r>
    <x v="7"/>
    <s v="Sunderland"/>
    <s v="1-0"/>
    <n v="1"/>
    <n v="0"/>
    <x v="1"/>
    <b v="0"/>
  </r>
  <r>
    <x v="7"/>
    <s v="Swansea City"/>
    <s v="1-0"/>
    <n v="1"/>
    <n v="0"/>
    <x v="1"/>
    <b v="0"/>
  </r>
  <r>
    <x v="7"/>
    <s v="Tottenham Hotspur"/>
    <s v="1-1"/>
    <n v="1"/>
    <n v="1"/>
    <x v="1"/>
    <b v="1"/>
  </r>
  <r>
    <x v="7"/>
    <s v="West Bromwich Albion"/>
    <s v="2-0"/>
    <n v="2"/>
    <n v="0"/>
    <x v="1"/>
    <b v="0"/>
  </r>
  <r>
    <x v="7"/>
    <s v="West Ham United"/>
    <s v="1-5"/>
    <n v="1"/>
    <n v="5"/>
    <x v="1"/>
    <b v="0"/>
  </r>
  <r>
    <x v="8"/>
    <s v="Arsenal"/>
    <s v="5-1"/>
    <n v="5"/>
    <n v="1"/>
    <x v="1"/>
    <b v="0"/>
  </r>
  <r>
    <x v="8"/>
    <s v="Aston Villa"/>
    <s v="2-2"/>
    <n v="2"/>
    <n v="2"/>
    <x v="1"/>
    <b v="1"/>
  </r>
  <r>
    <x v="8"/>
    <s v="Cardiff City"/>
    <s v="3-1"/>
    <n v="3"/>
    <n v="1"/>
    <x v="1"/>
    <b v="0"/>
  </r>
  <r>
    <x v="8"/>
    <s v="Chelsea"/>
    <s v="0-2"/>
    <n v="0"/>
    <n v="2"/>
    <x v="1"/>
    <b v="0"/>
  </r>
  <r>
    <x v="8"/>
    <s v="Crystal Palace"/>
    <s v="3-1"/>
    <n v="3"/>
    <n v="1"/>
    <x v="1"/>
    <b v="0"/>
  </r>
  <r>
    <x v="8"/>
    <s v="Everton"/>
    <s v="4-0"/>
    <n v="4"/>
    <n v="0"/>
    <x v="1"/>
    <b v="0"/>
  </r>
  <r>
    <x v="8"/>
    <s v="Fulham"/>
    <s v="4-0"/>
    <n v="4"/>
    <n v="0"/>
    <x v="1"/>
    <b v="0"/>
  </r>
  <r>
    <x v="8"/>
    <s v="Hull City"/>
    <s v="2-0"/>
    <n v="2"/>
    <n v="0"/>
    <x v="1"/>
    <b v="0"/>
  </r>
  <r>
    <x v="8"/>
    <s v="Manchester City"/>
    <s v="3-2"/>
    <n v="3"/>
    <n v="2"/>
    <x v="1"/>
    <b v="0"/>
  </r>
  <r>
    <x v="8"/>
    <s v="Manchester United"/>
    <s v="1-0"/>
    <n v="1"/>
    <n v="0"/>
    <x v="1"/>
    <b v="0"/>
  </r>
  <r>
    <x v="8"/>
    <s v="Newcastle United"/>
    <s v="2-1"/>
    <n v="2"/>
    <n v="1"/>
    <x v="1"/>
    <b v="0"/>
  </r>
  <r>
    <x v="8"/>
    <s v="Norwich City"/>
    <s v="5-1"/>
    <n v="5"/>
    <n v="1"/>
    <x v="1"/>
    <b v="0"/>
  </r>
  <r>
    <x v="8"/>
    <s v="Southampton"/>
    <s v="0-1"/>
    <n v="0"/>
    <n v="1"/>
    <x v="1"/>
    <b v="0"/>
  </r>
  <r>
    <x v="8"/>
    <s v="Stoke City"/>
    <s v="1-0"/>
    <n v="1"/>
    <n v="0"/>
    <x v="1"/>
    <b v="0"/>
  </r>
  <r>
    <x v="8"/>
    <s v="Sunderland"/>
    <s v="2-1"/>
    <n v="2"/>
    <n v="1"/>
    <x v="1"/>
    <b v="0"/>
  </r>
  <r>
    <x v="8"/>
    <s v="Swansea City"/>
    <s v="4-3"/>
    <n v="4"/>
    <n v="3"/>
    <x v="1"/>
    <b v="0"/>
  </r>
  <r>
    <x v="8"/>
    <s v="Tottenham Hotspur"/>
    <s v="4-0"/>
    <n v="4"/>
    <n v="0"/>
    <x v="1"/>
    <b v="0"/>
  </r>
  <r>
    <x v="8"/>
    <s v="West Bromwich Albion"/>
    <s v="4-1"/>
    <n v="4"/>
    <n v="1"/>
    <x v="1"/>
    <b v="0"/>
  </r>
  <r>
    <x v="8"/>
    <s v="West Ham United"/>
    <s v="1-3"/>
    <n v="1"/>
    <n v="3"/>
    <x v="1"/>
    <b v="0"/>
  </r>
  <r>
    <x v="9"/>
    <s v="Arsenal"/>
    <s v="6-3"/>
    <n v="6"/>
    <n v="3"/>
    <x v="1"/>
    <b v="0"/>
  </r>
  <r>
    <x v="9"/>
    <s v="Aston Villa"/>
    <s v="4-0"/>
    <n v="4"/>
    <n v="0"/>
    <x v="1"/>
    <b v="0"/>
  </r>
  <r>
    <x v="9"/>
    <s v="Cardiff City"/>
    <s v="4-2"/>
    <n v="4"/>
    <n v="2"/>
    <x v="1"/>
    <b v="0"/>
  </r>
  <r>
    <x v="9"/>
    <s v="Chelsea"/>
    <s v="0-1"/>
    <n v="0"/>
    <n v="1"/>
    <x v="1"/>
    <b v="0"/>
  </r>
  <r>
    <x v="9"/>
    <s v="Crystal Palace"/>
    <s v="1-0"/>
    <n v="1"/>
    <n v="0"/>
    <x v="1"/>
    <b v="0"/>
  </r>
  <r>
    <x v="9"/>
    <s v="Everton"/>
    <s v="3-1"/>
    <n v="3"/>
    <n v="1"/>
    <x v="1"/>
    <b v="0"/>
  </r>
  <r>
    <x v="9"/>
    <s v="Fulham"/>
    <s v="5-0"/>
    <n v="5"/>
    <n v="0"/>
    <x v="1"/>
    <b v="0"/>
  </r>
  <r>
    <x v="9"/>
    <s v="Hull City"/>
    <s v="2-0"/>
    <n v="2"/>
    <n v="0"/>
    <x v="1"/>
    <b v="0"/>
  </r>
  <r>
    <x v="9"/>
    <s v="Liverpool"/>
    <s v="2-1"/>
    <n v="2"/>
    <n v="1"/>
    <x v="1"/>
    <b v="0"/>
  </r>
  <r>
    <x v="9"/>
    <s v="Manchester United"/>
    <s v="4-1"/>
    <n v="4"/>
    <n v="1"/>
    <x v="1"/>
    <b v="0"/>
  </r>
  <r>
    <x v="9"/>
    <s v="Newcastle United"/>
    <s v="4-0"/>
    <n v="4"/>
    <n v="0"/>
    <x v="1"/>
    <b v="0"/>
  </r>
  <r>
    <x v="9"/>
    <s v="Norwich City"/>
    <s v="7-0"/>
    <n v="7"/>
    <n v="0"/>
    <x v="1"/>
    <b v="0"/>
  </r>
  <r>
    <x v="9"/>
    <s v="Southampton"/>
    <s v="4-1"/>
    <n v="4"/>
    <n v="1"/>
    <x v="1"/>
    <b v="0"/>
  </r>
  <r>
    <x v="9"/>
    <s v="Stoke City"/>
    <s v="1-0"/>
    <n v="1"/>
    <n v="0"/>
    <x v="1"/>
    <b v="0"/>
  </r>
  <r>
    <x v="9"/>
    <s v="Sunderland"/>
    <s v="2-2"/>
    <n v="2"/>
    <n v="2"/>
    <x v="1"/>
    <b v="1"/>
  </r>
  <r>
    <x v="9"/>
    <s v="Swansea City"/>
    <s v="3-0"/>
    <n v="3"/>
    <n v="0"/>
    <x v="1"/>
    <b v="0"/>
  </r>
  <r>
    <x v="9"/>
    <s v="Tottenham Hotspur"/>
    <s v="6-0"/>
    <n v="6"/>
    <n v="0"/>
    <x v="1"/>
    <b v="0"/>
  </r>
  <r>
    <x v="9"/>
    <s v="West Bromwich Albion"/>
    <s v="3-1"/>
    <n v="3"/>
    <n v="1"/>
    <x v="1"/>
    <b v="0"/>
  </r>
  <r>
    <x v="9"/>
    <s v="West Ham United"/>
    <s v="2-0"/>
    <n v="2"/>
    <n v="0"/>
    <x v="1"/>
    <b v="0"/>
  </r>
  <r>
    <x v="10"/>
    <s v="Arsenal"/>
    <s v="1-0"/>
    <n v="1"/>
    <n v="0"/>
    <x v="1"/>
    <b v="0"/>
  </r>
  <r>
    <x v="10"/>
    <s v="Aston Villa"/>
    <s v="4-1"/>
    <n v="4"/>
    <n v="1"/>
    <x v="1"/>
    <b v="0"/>
  </r>
  <r>
    <x v="10"/>
    <s v="Cardiff City"/>
    <s v="2-0"/>
    <n v="2"/>
    <n v="0"/>
    <x v="1"/>
    <b v="0"/>
  </r>
  <r>
    <x v="10"/>
    <s v="Chelsea"/>
    <s v="0-0"/>
    <n v="0"/>
    <n v="0"/>
    <x v="1"/>
    <b v="1"/>
  </r>
  <r>
    <x v="10"/>
    <s v="Crystal Palace"/>
    <s v="2-0"/>
    <n v="2"/>
    <n v="0"/>
    <x v="1"/>
    <b v="0"/>
  </r>
  <r>
    <x v="10"/>
    <s v="Everton"/>
    <s v="0-1"/>
    <n v="0"/>
    <n v="1"/>
    <x v="1"/>
    <b v="0"/>
  </r>
  <r>
    <x v="10"/>
    <s v="Fulham"/>
    <s v="2-2"/>
    <n v="2"/>
    <n v="2"/>
    <x v="1"/>
    <b v="1"/>
  </r>
  <r>
    <x v="10"/>
    <s v="Hull City"/>
    <s v="3-1"/>
    <n v="3"/>
    <n v="1"/>
    <x v="1"/>
    <b v="0"/>
  </r>
  <r>
    <x v="10"/>
    <s v="Liverpool"/>
    <s v="0-3"/>
    <n v="0"/>
    <n v="3"/>
    <x v="1"/>
    <b v="0"/>
  </r>
  <r>
    <x v="10"/>
    <s v="Manchester City"/>
    <s v="0-3"/>
    <n v="0"/>
    <n v="3"/>
    <x v="1"/>
    <b v="0"/>
  </r>
  <r>
    <x v="10"/>
    <s v="Newcastle United"/>
    <s v="0-1"/>
    <n v="0"/>
    <n v="1"/>
    <x v="1"/>
    <b v="0"/>
  </r>
  <r>
    <x v="10"/>
    <s v="Norwich City"/>
    <s v="4-0"/>
    <n v="4"/>
    <n v="0"/>
    <x v="1"/>
    <b v="0"/>
  </r>
  <r>
    <x v="10"/>
    <s v="Southampton"/>
    <s v="1-1"/>
    <n v="1"/>
    <n v="1"/>
    <x v="1"/>
    <b v="1"/>
  </r>
  <r>
    <x v="10"/>
    <s v="Stoke City"/>
    <s v="3-2"/>
    <n v="3"/>
    <n v="2"/>
    <x v="1"/>
    <b v="0"/>
  </r>
  <r>
    <x v="10"/>
    <s v="Sunderland"/>
    <s v="0-1"/>
    <n v="0"/>
    <n v="1"/>
    <x v="1"/>
    <b v="0"/>
  </r>
  <r>
    <x v="10"/>
    <s v="Swansea City"/>
    <s v="2-0"/>
    <n v="2"/>
    <n v="0"/>
    <x v="1"/>
    <b v="0"/>
  </r>
  <r>
    <x v="10"/>
    <s v="Tottenham Hotspur"/>
    <s v="1-2"/>
    <n v="1"/>
    <n v="2"/>
    <x v="1"/>
    <b v="0"/>
  </r>
  <r>
    <x v="10"/>
    <s v="West Bromwich Albion"/>
    <s v="1-2"/>
    <n v="1"/>
    <n v="2"/>
    <x v="1"/>
    <b v="0"/>
  </r>
  <r>
    <x v="10"/>
    <s v="West Ham United"/>
    <s v="3-1"/>
    <n v="3"/>
    <n v="1"/>
    <x v="1"/>
    <b v="0"/>
  </r>
  <r>
    <x v="11"/>
    <s v="Arsenal"/>
    <s v="0-1"/>
    <n v="0"/>
    <n v="1"/>
    <x v="1"/>
    <b v="0"/>
  </r>
  <r>
    <x v="11"/>
    <s v="Aston Villa"/>
    <s v="1-0"/>
    <n v="1"/>
    <n v="0"/>
    <x v="1"/>
    <b v="0"/>
  </r>
  <r>
    <x v="11"/>
    <s v="Cardiff City"/>
    <s v="3-0"/>
    <n v="3"/>
    <n v="0"/>
    <x v="1"/>
    <b v="0"/>
  </r>
  <r>
    <x v="11"/>
    <s v="Chelsea"/>
    <s v="2-0"/>
    <n v="2"/>
    <n v="0"/>
    <x v="1"/>
    <b v="0"/>
  </r>
  <r>
    <x v="11"/>
    <s v="Crystal Palace"/>
    <s v="1-0"/>
    <n v="1"/>
    <n v="0"/>
    <x v="1"/>
    <b v="0"/>
  </r>
  <r>
    <x v="11"/>
    <s v="Everton"/>
    <s v="0-3"/>
    <n v="0"/>
    <n v="3"/>
    <x v="1"/>
    <b v="0"/>
  </r>
  <r>
    <x v="11"/>
    <s v="Fulham"/>
    <s v="1-0"/>
    <n v="1"/>
    <n v="0"/>
    <x v="1"/>
    <b v="0"/>
  </r>
  <r>
    <x v="11"/>
    <s v="Hull City"/>
    <s v="2-3"/>
    <n v="2"/>
    <n v="3"/>
    <x v="1"/>
    <b v="0"/>
  </r>
  <r>
    <x v="11"/>
    <s v="Liverpool"/>
    <s v="2-2"/>
    <n v="2"/>
    <n v="2"/>
    <x v="1"/>
    <b v="1"/>
  </r>
  <r>
    <x v="11"/>
    <s v="Manchester City"/>
    <s v="0-2"/>
    <n v="0"/>
    <n v="2"/>
    <x v="1"/>
    <b v="0"/>
  </r>
  <r>
    <x v="11"/>
    <s v="Manchester United"/>
    <s v="0-4"/>
    <n v="0"/>
    <n v="4"/>
    <x v="1"/>
    <b v="0"/>
  </r>
  <r>
    <x v="11"/>
    <s v="Norwich City"/>
    <s v="2-1"/>
    <n v="2"/>
    <n v="1"/>
    <x v="1"/>
    <b v="0"/>
  </r>
  <r>
    <x v="11"/>
    <s v="Southampton"/>
    <s v="1-1"/>
    <n v="1"/>
    <n v="1"/>
    <x v="1"/>
    <b v="1"/>
  </r>
  <r>
    <x v="11"/>
    <s v="Stoke City"/>
    <s v="5-1"/>
    <n v="5"/>
    <n v="1"/>
    <x v="1"/>
    <b v="0"/>
  </r>
  <r>
    <x v="11"/>
    <s v="Sunderland"/>
    <s v="0-3"/>
    <n v="0"/>
    <n v="3"/>
    <x v="1"/>
    <b v="0"/>
  </r>
  <r>
    <x v="11"/>
    <s v="Swansea City"/>
    <s v="1-2"/>
    <n v="1"/>
    <n v="2"/>
    <x v="1"/>
    <b v="0"/>
  </r>
  <r>
    <x v="11"/>
    <s v="Tottenham Hotspur"/>
    <s v="0-4"/>
    <n v="0"/>
    <n v="4"/>
    <x v="1"/>
    <b v="0"/>
  </r>
  <r>
    <x v="11"/>
    <s v="West Bromwich Albion"/>
    <s v="2-1"/>
    <n v="2"/>
    <n v="1"/>
    <x v="1"/>
    <b v="0"/>
  </r>
  <r>
    <x v="11"/>
    <s v="West Ham United"/>
    <s v="0-0"/>
    <n v="0"/>
    <n v="0"/>
    <x v="1"/>
    <b v="1"/>
  </r>
  <r>
    <x v="12"/>
    <s v="Arsenal"/>
    <s v="0-2"/>
    <n v="0"/>
    <n v="2"/>
    <x v="1"/>
    <b v="0"/>
  </r>
  <r>
    <x v="12"/>
    <s v="Aston Villa"/>
    <s v="0-1"/>
    <n v="0"/>
    <n v="1"/>
    <x v="1"/>
    <b v="0"/>
  </r>
  <r>
    <x v="12"/>
    <s v="Cardiff City"/>
    <s v="0-0"/>
    <n v="0"/>
    <n v="0"/>
    <x v="1"/>
    <b v="1"/>
  </r>
  <r>
    <x v="12"/>
    <s v="Chelsea"/>
    <s v="1-3"/>
    <n v="1"/>
    <n v="3"/>
    <x v="1"/>
    <b v="0"/>
  </r>
  <r>
    <x v="12"/>
    <s v="Crystal Palace"/>
    <s v="1-0"/>
    <n v="1"/>
    <n v="0"/>
    <x v="1"/>
    <b v="0"/>
  </r>
  <r>
    <x v="12"/>
    <s v="Everton"/>
    <s v="2-2"/>
    <n v="2"/>
    <n v="2"/>
    <x v="1"/>
    <b v="1"/>
  </r>
  <r>
    <x v="12"/>
    <s v="Fulham"/>
    <s v="1-2"/>
    <n v="1"/>
    <n v="2"/>
    <x v="1"/>
    <b v="0"/>
  </r>
  <r>
    <x v="12"/>
    <s v="Hull City"/>
    <s v="1-0"/>
    <n v="1"/>
    <n v="0"/>
    <x v="1"/>
    <b v="0"/>
  </r>
  <r>
    <x v="12"/>
    <s v="Liverpool"/>
    <s v="2-3"/>
    <n v="2"/>
    <n v="3"/>
    <x v="1"/>
    <b v="0"/>
  </r>
  <r>
    <x v="12"/>
    <s v="Manchester City"/>
    <s v="0-0"/>
    <n v="0"/>
    <n v="0"/>
    <x v="1"/>
    <b v="1"/>
  </r>
  <r>
    <x v="12"/>
    <s v="Manchester United"/>
    <s v="0-1"/>
    <n v="0"/>
    <n v="1"/>
    <x v="1"/>
    <b v="0"/>
  </r>
  <r>
    <x v="12"/>
    <s v="Newcastle United"/>
    <s v="0-0"/>
    <n v="0"/>
    <n v="0"/>
    <x v="1"/>
    <b v="1"/>
  </r>
  <r>
    <x v="12"/>
    <s v="Southampton"/>
    <s v="1-0"/>
    <n v="1"/>
    <n v="0"/>
    <x v="1"/>
    <b v="0"/>
  </r>
  <r>
    <x v="12"/>
    <s v="Stoke City"/>
    <s v="1-1"/>
    <n v="1"/>
    <n v="1"/>
    <x v="1"/>
    <b v="1"/>
  </r>
  <r>
    <x v="12"/>
    <s v="Sunderland"/>
    <s v="2-0"/>
    <n v="2"/>
    <n v="0"/>
    <x v="1"/>
    <b v="0"/>
  </r>
  <r>
    <x v="12"/>
    <s v="Swansea City"/>
    <s v="1-1"/>
    <n v="1"/>
    <n v="1"/>
    <x v="1"/>
    <b v="1"/>
  </r>
  <r>
    <x v="12"/>
    <s v="Tottenham Hotspur"/>
    <s v="1-0"/>
    <n v="1"/>
    <n v="0"/>
    <x v="1"/>
    <b v="0"/>
  </r>
  <r>
    <x v="12"/>
    <s v="West Bromwich Albion"/>
    <s v="0-1"/>
    <n v="0"/>
    <n v="1"/>
    <x v="1"/>
    <b v="0"/>
  </r>
  <r>
    <x v="12"/>
    <s v="West Ham United"/>
    <s v="3-1"/>
    <n v="3"/>
    <n v="1"/>
    <x v="1"/>
    <b v="0"/>
  </r>
  <r>
    <x v="13"/>
    <s v="Arsenal"/>
    <s v="2-2"/>
    <n v="2"/>
    <n v="2"/>
    <x v="1"/>
    <b v="1"/>
  </r>
  <r>
    <x v="13"/>
    <s v="Aston Villa"/>
    <s v="2-3"/>
    <n v="2"/>
    <n v="3"/>
    <x v="1"/>
    <b v="0"/>
  </r>
  <r>
    <x v="13"/>
    <s v="Cardiff City"/>
    <s v="0-1"/>
    <n v="0"/>
    <n v="1"/>
    <x v="1"/>
    <b v="0"/>
  </r>
  <r>
    <x v="13"/>
    <s v="Chelsea"/>
    <s v="0-3"/>
    <n v="0"/>
    <n v="3"/>
    <x v="1"/>
    <b v="0"/>
  </r>
  <r>
    <x v="13"/>
    <s v="Crystal Palace"/>
    <s v="2-0"/>
    <n v="2"/>
    <n v="0"/>
    <x v="1"/>
    <b v="0"/>
  </r>
  <r>
    <x v="13"/>
    <s v="Everton"/>
    <s v="2-0"/>
    <n v="2"/>
    <n v="0"/>
    <x v="1"/>
    <b v="0"/>
  </r>
  <r>
    <x v="13"/>
    <s v="Fulham"/>
    <s v="2-0"/>
    <n v="2"/>
    <n v="0"/>
    <x v="1"/>
    <b v="0"/>
  </r>
  <r>
    <x v="13"/>
    <s v="Hull City"/>
    <s v="4-1"/>
    <n v="4"/>
    <n v="1"/>
    <x v="1"/>
    <b v="0"/>
  </r>
  <r>
    <x v="13"/>
    <s v="Liverpool"/>
    <s v="0-3"/>
    <n v="0"/>
    <n v="3"/>
    <x v="1"/>
    <b v="0"/>
  </r>
  <r>
    <x v="13"/>
    <s v="Manchester City"/>
    <s v="1-1"/>
    <n v="1"/>
    <n v="1"/>
    <x v="1"/>
    <b v="1"/>
  </r>
  <r>
    <x v="13"/>
    <s v="Manchester United"/>
    <s v="1-1"/>
    <n v="1"/>
    <n v="1"/>
    <x v="1"/>
    <b v="1"/>
  </r>
  <r>
    <x v="13"/>
    <s v="Newcastle United"/>
    <s v="4-0"/>
    <n v="4"/>
    <n v="0"/>
    <x v="1"/>
    <b v="0"/>
  </r>
  <r>
    <x v="13"/>
    <s v="Norwich City"/>
    <s v="4-2"/>
    <n v="4"/>
    <n v="2"/>
    <x v="1"/>
    <b v="0"/>
  </r>
  <r>
    <x v="13"/>
    <s v="Stoke City"/>
    <s v="2-2"/>
    <n v="2"/>
    <n v="2"/>
    <x v="1"/>
    <b v="1"/>
  </r>
  <r>
    <x v="13"/>
    <s v="Sunderland"/>
    <s v="1-1"/>
    <n v="1"/>
    <n v="1"/>
    <x v="1"/>
    <b v="1"/>
  </r>
  <r>
    <x v="13"/>
    <s v="Swansea City"/>
    <s v="2-0"/>
    <n v="2"/>
    <n v="0"/>
    <x v="1"/>
    <b v="0"/>
  </r>
  <r>
    <x v="13"/>
    <s v="Tottenham Hotspur"/>
    <s v="2-3"/>
    <n v="2"/>
    <n v="3"/>
    <x v="1"/>
    <b v="0"/>
  </r>
  <r>
    <x v="13"/>
    <s v="West Bromwich Albion"/>
    <s v="1-0"/>
    <n v="1"/>
    <n v="0"/>
    <x v="1"/>
    <b v="0"/>
  </r>
  <r>
    <x v="13"/>
    <s v="West Ham United"/>
    <s v="0-0"/>
    <n v="0"/>
    <n v="0"/>
    <x v="1"/>
    <b v="1"/>
  </r>
  <r>
    <x v="14"/>
    <s v="Arsenal"/>
    <s v="1-0"/>
    <n v="1"/>
    <n v="0"/>
    <x v="1"/>
    <b v="0"/>
  </r>
  <r>
    <x v="14"/>
    <s v="Aston Villa"/>
    <s v="2-1"/>
    <n v="2"/>
    <n v="1"/>
    <x v="1"/>
    <b v="0"/>
  </r>
  <r>
    <x v="14"/>
    <s v="Cardiff City"/>
    <s v="0-0"/>
    <n v="0"/>
    <n v="0"/>
    <x v="1"/>
    <b v="1"/>
  </r>
  <r>
    <x v="14"/>
    <s v="Chelsea"/>
    <s v="3-2"/>
    <n v="3"/>
    <n v="2"/>
    <x v="1"/>
    <b v="0"/>
  </r>
  <r>
    <x v="14"/>
    <s v="Crystal Palace"/>
    <s v="2-1"/>
    <n v="2"/>
    <n v="1"/>
    <x v="1"/>
    <b v="0"/>
  </r>
  <r>
    <x v="14"/>
    <s v="Everton"/>
    <s v="1-1"/>
    <n v="1"/>
    <n v="1"/>
    <x v="1"/>
    <b v="1"/>
  </r>
  <r>
    <x v="14"/>
    <s v="Fulham"/>
    <s v="4-1"/>
    <n v="4"/>
    <n v="1"/>
    <x v="1"/>
    <b v="0"/>
  </r>
  <r>
    <x v="14"/>
    <s v="Hull City"/>
    <s v="1-0"/>
    <n v="1"/>
    <n v="0"/>
    <x v="1"/>
    <b v="0"/>
  </r>
  <r>
    <x v="14"/>
    <s v="Liverpool"/>
    <s v="3-5"/>
    <n v="3"/>
    <n v="5"/>
    <x v="1"/>
    <b v="0"/>
  </r>
  <r>
    <x v="14"/>
    <s v="Manchester City"/>
    <s v="0-0"/>
    <n v="0"/>
    <n v="0"/>
    <x v="1"/>
    <b v="1"/>
  </r>
  <r>
    <x v="14"/>
    <s v="Manchester United"/>
    <s v="2-1"/>
    <n v="2"/>
    <n v="1"/>
    <x v="1"/>
    <b v="0"/>
  </r>
  <r>
    <x v="14"/>
    <s v="Newcastle United"/>
    <s v="1-0"/>
    <n v="1"/>
    <n v="0"/>
    <x v="1"/>
    <b v="0"/>
  </r>
  <r>
    <x v="14"/>
    <s v="Norwich City"/>
    <s v="0-1"/>
    <n v="0"/>
    <n v="1"/>
    <x v="1"/>
    <b v="0"/>
  </r>
  <r>
    <x v="14"/>
    <s v="Southampton"/>
    <s v="1-1"/>
    <n v="1"/>
    <n v="1"/>
    <x v="1"/>
    <b v="1"/>
  </r>
  <r>
    <x v="14"/>
    <s v="Sunderland"/>
    <s v="2-0"/>
    <n v="2"/>
    <n v="0"/>
    <x v="1"/>
    <b v="0"/>
  </r>
  <r>
    <x v="14"/>
    <s v="Swansea City"/>
    <s v="1-1"/>
    <n v="1"/>
    <n v="1"/>
    <x v="1"/>
    <b v="1"/>
  </r>
  <r>
    <x v="14"/>
    <s v="Tottenham Hotspur"/>
    <s v="0-1"/>
    <n v="0"/>
    <n v="1"/>
    <x v="1"/>
    <b v="0"/>
  </r>
  <r>
    <x v="14"/>
    <s v="West Bromwich Albion"/>
    <s v="0-0"/>
    <n v="0"/>
    <n v="0"/>
    <x v="1"/>
    <b v="1"/>
  </r>
  <r>
    <x v="14"/>
    <s v="West Ham United"/>
    <s v="3-1"/>
    <n v="3"/>
    <n v="1"/>
    <x v="1"/>
    <b v="0"/>
  </r>
  <r>
    <x v="15"/>
    <s v="Arsenal"/>
    <s v="1-3"/>
    <n v="1"/>
    <n v="3"/>
    <x v="1"/>
    <b v="0"/>
  </r>
  <r>
    <x v="15"/>
    <s v="Aston Villa"/>
    <s v="0-1"/>
    <n v="0"/>
    <n v="1"/>
    <x v="1"/>
    <b v="0"/>
  </r>
  <r>
    <x v="15"/>
    <s v="Cardiff City"/>
    <s v="4-0"/>
    <n v="4"/>
    <n v="0"/>
    <x v="1"/>
    <b v="0"/>
  </r>
  <r>
    <x v="15"/>
    <s v="Chelsea"/>
    <s v="3-4"/>
    <n v="3"/>
    <n v="4"/>
    <x v="1"/>
    <b v="0"/>
  </r>
  <r>
    <x v="15"/>
    <s v="Crystal Palace"/>
    <s v="0-0"/>
    <n v="0"/>
    <n v="0"/>
    <x v="1"/>
    <b v="1"/>
  </r>
  <r>
    <x v="15"/>
    <s v="Everton"/>
    <s v="0-1"/>
    <n v="0"/>
    <n v="1"/>
    <x v="1"/>
    <b v="0"/>
  </r>
  <r>
    <x v="15"/>
    <s v="Fulham"/>
    <s v="0-1"/>
    <n v="0"/>
    <n v="1"/>
    <x v="1"/>
    <b v="0"/>
  </r>
  <r>
    <x v="15"/>
    <s v="Hull City"/>
    <s v="0-2"/>
    <n v="0"/>
    <n v="2"/>
    <x v="1"/>
    <b v="0"/>
  </r>
  <r>
    <x v="15"/>
    <s v="Liverpool"/>
    <s v="1-3"/>
    <n v="1"/>
    <n v="3"/>
    <x v="1"/>
    <b v="0"/>
  </r>
  <r>
    <x v="15"/>
    <s v="Manchester City"/>
    <s v="1-0"/>
    <n v="1"/>
    <n v="0"/>
    <x v="1"/>
    <b v="0"/>
  </r>
  <r>
    <x v="15"/>
    <s v="Manchester United"/>
    <s v="1-2"/>
    <n v="1"/>
    <n v="2"/>
    <x v="1"/>
    <b v="0"/>
  </r>
  <r>
    <x v="15"/>
    <s v="Newcastle United"/>
    <s v="2-1"/>
    <n v="2"/>
    <n v="1"/>
    <x v="1"/>
    <b v="0"/>
  </r>
  <r>
    <x v="15"/>
    <s v="Norwich City"/>
    <s v="0-0"/>
    <n v="0"/>
    <n v="0"/>
    <x v="1"/>
    <b v="1"/>
  </r>
  <r>
    <x v="15"/>
    <s v="Southampton"/>
    <s v="2-2"/>
    <n v="2"/>
    <n v="2"/>
    <x v="1"/>
    <b v="1"/>
  </r>
  <r>
    <x v="15"/>
    <s v="Stoke City"/>
    <s v="1-0"/>
    <n v="1"/>
    <n v="0"/>
    <x v="1"/>
    <b v="0"/>
  </r>
  <r>
    <x v="15"/>
    <s v="Swansea City"/>
    <s v="1-3"/>
    <n v="1"/>
    <n v="3"/>
    <x v="1"/>
    <b v="0"/>
  </r>
  <r>
    <x v="15"/>
    <s v="Tottenham Hotspur"/>
    <s v="1-2"/>
    <n v="1"/>
    <n v="2"/>
    <x v="1"/>
    <b v="0"/>
  </r>
  <r>
    <x v="15"/>
    <s v="West Bromwich Albion"/>
    <s v="2-0"/>
    <n v="2"/>
    <n v="0"/>
    <x v="1"/>
    <b v="0"/>
  </r>
  <r>
    <x v="15"/>
    <s v="West Ham United"/>
    <s v="1-2"/>
    <n v="1"/>
    <n v="2"/>
    <x v="1"/>
    <b v="0"/>
  </r>
  <r>
    <x v="16"/>
    <s v="Arsenal"/>
    <s v="1-2"/>
    <n v="1"/>
    <n v="2"/>
    <x v="1"/>
    <b v="0"/>
  </r>
  <r>
    <x v="16"/>
    <s v="Aston Villa"/>
    <s v="4-1"/>
    <n v="4"/>
    <n v="1"/>
    <x v="1"/>
    <b v="0"/>
  </r>
  <r>
    <x v="16"/>
    <s v="Cardiff City"/>
    <s v="3-0"/>
    <n v="3"/>
    <n v="0"/>
    <x v="1"/>
    <b v="0"/>
  </r>
  <r>
    <x v="16"/>
    <s v="Chelsea"/>
    <s v="0-1"/>
    <n v="0"/>
    <n v="1"/>
    <x v="1"/>
    <b v="0"/>
  </r>
  <r>
    <x v="16"/>
    <s v="Crystal Palace"/>
    <s v="1-1"/>
    <n v="1"/>
    <n v="1"/>
    <x v="1"/>
    <b v="1"/>
  </r>
  <r>
    <x v="16"/>
    <s v="Everton"/>
    <s v="1-2"/>
    <n v="1"/>
    <n v="2"/>
    <x v="1"/>
    <b v="0"/>
  </r>
  <r>
    <x v="16"/>
    <s v="Fulham"/>
    <s v="2-0"/>
    <n v="2"/>
    <n v="0"/>
    <x v="1"/>
    <b v="0"/>
  </r>
  <r>
    <x v="16"/>
    <s v="Hull City"/>
    <s v="1-1"/>
    <n v="1"/>
    <n v="1"/>
    <x v="1"/>
    <b v="1"/>
  </r>
  <r>
    <x v="16"/>
    <s v="Liverpool"/>
    <s v="2-2"/>
    <n v="2"/>
    <n v="2"/>
    <x v="1"/>
    <b v="1"/>
  </r>
  <r>
    <x v="16"/>
    <s v="Manchester City"/>
    <s v="2-3"/>
    <n v="2"/>
    <n v="3"/>
    <x v="1"/>
    <b v="0"/>
  </r>
  <r>
    <x v="16"/>
    <s v="Manchester United"/>
    <s v="1-4"/>
    <n v="1"/>
    <n v="4"/>
    <x v="1"/>
    <b v="0"/>
  </r>
  <r>
    <x v="16"/>
    <s v="Newcastle United"/>
    <s v="3-0"/>
    <n v="3"/>
    <n v="0"/>
    <x v="1"/>
    <b v="0"/>
  </r>
  <r>
    <x v="16"/>
    <s v="Norwich City"/>
    <s v="3-0"/>
    <n v="3"/>
    <n v="0"/>
    <x v="1"/>
    <b v="0"/>
  </r>
  <r>
    <x v="16"/>
    <s v="Southampton"/>
    <s v="0-1"/>
    <n v="0"/>
    <n v="1"/>
    <x v="1"/>
    <b v="0"/>
  </r>
  <r>
    <x v="16"/>
    <s v="Stoke City"/>
    <s v="3-3"/>
    <n v="3"/>
    <n v="3"/>
    <x v="1"/>
    <b v="1"/>
  </r>
  <r>
    <x v="16"/>
    <s v="Sunderland"/>
    <s v="4-0"/>
    <n v="4"/>
    <n v="0"/>
    <x v="1"/>
    <b v="0"/>
  </r>
  <r>
    <x v="16"/>
    <s v="Tottenham Hotspur"/>
    <s v="1-3"/>
    <n v="1"/>
    <n v="3"/>
    <x v="1"/>
    <b v="0"/>
  </r>
  <r>
    <x v="16"/>
    <s v="West Bromwich Albion"/>
    <s v="1-2"/>
    <n v="1"/>
    <n v="2"/>
    <x v="1"/>
    <b v="0"/>
  </r>
  <r>
    <x v="16"/>
    <s v="West Ham United"/>
    <s v="0-0"/>
    <n v="0"/>
    <n v="0"/>
    <x v="1"/>
    <b v="1"/>
  </r>
  <r>
    <x v="17"/>
    <s v="Arsenal"/>
    <s v="0-1"/>
    <n v="0"/>
    <n v="1"/>
    <x v="1"/>
    <b v="0"/>
  </r>
  <r>
    <x v="17"/>
    <s v="Aston Villa"/>
    <s v="3-0"/>
    <n v="3"/>
    <n v="0"/>
    <x v="1"/>
    <b v="0"/>
  </r>
  <r>
    <x v="17"/>
    <s v="Cardiff City"/>
    <s v="1-0"/>
    <n v="1"/>
    <n v="0"/>
    <x v="1"/>
    <b v="0"/>
  </r>
  <r>
    <x v="17"/>
    <s v="Chelsea"/>
    <s v="1-1"/>
    <n v="1"/>
    <n v="1"/>
    <x v="1"/>
    <b v="1"/>
  </r>
  <r>
    <x v="17"/>
    <s v="Crystal Palace"/>
    <s v="2-0"/>
    <n v="2"/>
    <n v="0"/>
    <x v="1"/>
    <b v="0"/>
  </r>
  <r>
    <x v="17"/>
    <s v="Everton"/>
    <s v="1-0"/>
    <n v="1"/>
    <n v="0"/>
    <x v="1"/>
    <b v="0"/>
  </r>
  <r>
    <x v="17"/>
    <s v="Fulham"/>
    <s v="3-1"/>
    <n v="3"/>
    <n v="1"/>
    <x v="1"/>
    <b v="0"/>
  </r>
  <r>
    <x v="17"/>
    <s v="Hull City"/>
    <s v="1-0"/>
    <n v="1"/>
    <n v="0"/>
    <x v="1"/>
    <b v="0"/>
  </r>
  <r>
    <x v="17"/>
    <s v="Liverpool"/>
    <s v="0-5"/>
    <n v="0"/>
    <n v="5"/>
    <x v="1"/>
    <b v="0"/>
  </r>
  <r>
    <x v="17"/>
    <s v="Manchester City"/>
    <s v="1-5"/>
    <n v="1"/>
    <n v="5"/>
    <x v="1"/>
    <b v="0"/>
  </r>
  <r>
    <x v="17"/>
    <s v="Manchester United"/>
    <s v="2-2"/>
    <n v="2"/>
    <n v="2"/>
    <x v="1"/>
    <b v="1"/>
  </r>
  <r>
    <x v="17"/>
    <s v="Newcastle United"/>
    <s v="0-1"/>
    <n v="0"/>
    <n v="1"/>
    <x v="1"/>
    <b v="0"/>
  </r>
  <r>
    <x v="17"/>
    <s v="Norwich City"/>
    <s v="2-0"/>
    <n v="2"/>
    <n v="0"/>
    <x v="1"/>
    <b v="0"/>
  </r>
  <r>
    <x v="17"/>
    <s v="Southampton"/>
    <s v="3-2"/>
    <n v="3"/>
    <n v="2"/>
    <x v="1"/>
    <b v="0"/>
  </r>
  <r>
    <x v="17"/>
    <s v="Stoke City"/>
    <s v="3-0"/>
    <n v="3"/>
    <n v="0"/>
    <x v="1"/>
    <b v="0"/>
  </r>
  <r>
    <x v="17"/>
    <s v="Sunderland"/>
    <s v="5-1"/>
    <n v="5"/>
    <n v="1"/>
    <x v="1"/>
    <b v="0"/>
  </r>
  <r>
    <x v="17"/>
    <s v="Swansea City"/>
    <s v="1-0"/>
    <n v="1"/>
    <n v="0"/>
    <x v="1"/>
    <b v="0"/>
  </r>
  <r>
    <x v="17"/>
    <s v="West Bromwich Albion"/>
    <s v="1-1"/>
    <n v="1"/>
    <n v="1"/>
    <x v="1"/>
    <b v="1"/>
  </r>
  <r>
    <x v="17"/>
    <s v="West Ham United"/>
    <s v="0-3"/>
    <n v="0"/>
    <n v="3"/>
    <x v="1"/>
    <b v="0"/>
  </r>
  <r>
    <x v="18"/>
    <s v="Arsenal"/>
    <s v="1-1"/>
    <n v="1"/>
    <n v="1"/>
    <x v="1"/>
    <b v="1"/>
  </r>
  <r>
    <x v="18"/>
    <s v="Aston Villa"/>
    <s v="2-2"/>
    <n v="2"/>
    <n v="2"/>
    <x v="1"/>
    <b v="1"/>
  </r>
  <r>
    <x v="18"/>
    <s v="Cardiff City"/>
    <s v="3-3"/>
    <n v="3"/>
    <n v="3"/>
    <x v="1"/>
    <b v="1"/>
  </r>
  <r>
    <x v="18"/>
    <s v="Chelsea"/>
    <s v="1-1"/>
    <n v="1"/>
    <n v="1"/>
    <x v="1"/>
    <b v="1"/>
  </r>
  <r>
    <x v="18"/>
    <s v="Crystal Palace"/>
    <s v="2-0"/>
    <n v="2"/>
    <n v="0"/>
    <x v="1"/>
    <b v="0"/>
  </r>
  <r>
    <x v="18"/>
    <s v="Everton"/>
    <s v="1-1"/>
    <n v="1"/>
    <n v="1"/>
    <x v="1"/>
    <b v="1"/>
  </r>
  <r>
    <x v="18"/>
    <s v="Fulham"/>
    <s v="1-1"/>
    <n v="1"/>
    <n v="1"/>
    <x v="1"/>
    <b v="1"/>
  </r>
  <r>
    <x v="18"/>
    <s v="Hull City"/>
    <s v="1-1"/>
    <n v="1"/>
    <n v="1"/>
    <x v="1"/>
    <b v="1"/>
  </r>
  <r>
    <x v="18"/>
    <s v="Liverpool"/>
    <s v="1-1"/>
    <n v="1"/>
    <n v="1"/>
    <x v="1"/>
    <b v="1"/>
  </r>
  <r>
    <x v="18"/>
    <s v="Manchester City"/>
    <s v="2-3"/>
    <n v="2"/>
    <n v="3"/>
    <x v="1"/>
    <b v="0"/>
  </r>
  <r>
    <x v="18"/>
    <s v="Manchester United"/>
    <s v="0-3"/>
    <n v="0"/>
    <n v="3"/>
    <x v="1"/>
    <b v="0"/>
  </r>
  <r>
    <x v="18"/>
    <s v="Newcastle United"/>
    <s v="1-0"/>
    <n v="1"/>
    <n v="0"/>
    <x v="1"/>
    <b v="0"/>
  </r>
  <r>
    <x v="18"/>
    <s v="Norwich City"/>
    <s v="0-2"/>
    <n v="0"/>
    <n v="2"/>
    <x v="1"/>
    <b v="0"/>
  </r>
  <r>
    <x v="18"/>
    <s v="Southampton"/>
    <s v="0-1"/>
    <n v="0"/>
    <n v="1"/>
    <x v="1"/>
    <b v="0"/>
  </r>
  <r>
    <x v="18"/>
    <s v="Stoke City"/>
    <s v="1-2"/>
    <n v="1"/>
    <n v="2"/>
    <x v="1"/>
    <b v="0"/>
  </r>
  <r>
    <x v="18"/>
    <s v="Sunderland"/>
    <s v="3-0"/>
    <n v="3"/>
    <n v="0"/>
    <x v="1"/>
    <b v="0"/>
  </r>
  <r>
    <x v="18"/>
    <s v="Swansea City"/>
    <s v="0-2"/>
    <n v="0"/>
    <n v="2"/>
    <x v="1"/>
    <b v="0"/>
  </r>
  <r>
    <x v="18"/>
    <s v="Tottenham Hotspur"/>
    <s v="3-3"/>
    <n v="3"/>
    <n v="3"/>
    <x v="1"/>
    <b v="1"/>
  </r>
  <r>
    <x v="18"/>
    <s v="West Ham United"/>
    <s v="1-0"/>
    <n v="1"/>
    <n v="0"/>
    <x v="1"/>
    <b v="0"/>
  </r>
  <r>
    <x v="19"/>
    <s v="Arsenal"/>
    <s v="1-3"/>
    <n v="1"/>
    <n v="3"/>
    <x v="1"/>
    <b v="0"/>
  </r>
  <r>
    <x v="19"/>
    <s v="Aston Villa"/>
    <s v="0-0"/>
    <n v="0"/>
    <n v="0"/>
    <x v="1"/>
    <b v="1"/>
  </r>
  <r>
    <x v="19"/>
    <s v="Cardiff City"/>
    <s v="2-0"/>
    <n v="2"/>
    <n v="0"/>
    <x v="1"/>
    <b v="0"/>
  </r>
  <r>
    <x v="19"/>
    <s v="Chelsea"/>
    <s v="0-3"/>
    <n v="0"/>
    <n v="3"/>
    <x v="1"/>
    <b v="0"/>
  </r>
  <r>
    <x v="19"/>
    <s v="Crystal Palace"/>
    <s v="0-1"/>
    <n v="0"/>
    <n v="1"/>
    <x v="1"/>
    <b v="0"/>
  </r>
  <r>
    <x v="19"/>
    <s v="Everton"/>
    <s v="2-3"/>
    <n v="2"/>
    <n v="3"/>
    <x v="1"/>
    <b v="0"/>
  </r>
  <r>
    <x v="19"/>
    <s v="Fulham"/>
    <s v="3-0"/>
    <n v="3"/>
    <n v="0"/>
    <x v="1"/>
    <b v="0"/>
  </r>
  <r>
    <x v="19"/>
    <s v="Hull City"/>
    <s v="2-1"/>
    <n v="2"/>
    <n v="1"/>
    <x v="1"/>
    <b v="0"/>
  </r>
  <r>
    <x v="19"/>
    <s v="Liverpool"/>
    <s v="1-2"/>
    <n v="1"/>
    <n v="2"/>
    <x v="1"/>
    <b v="0"/>
  </r>
  <r>
    <x v="19"/>
    <s v="Manchester City"/>
    <s v="1-3"/>
    <n v="1"/>
    <n v="3"/>
    <x v="1"/>
    <b v="0"/>
  </r>
  <r>
    <x v="19"/>
    <s v="Manchester United"/>
    <s v="0-2"/>
    <n v="0"/>
    <n v="2"/>
    <x v="1"/>
    <b v="0"/>
  </r>
  <r>
    <x v="19"/>
    <s v="Newcastle United"/>
    <s v="1-3"/>
    <n v="1"/>
    <n v="3"/>
    <x v="1"/>
    <b v="0"/>
  </r>
  <r>
    <x v="19"/>
    <s v="Norwich City"/>
    <s v="2-0"/>
    <n v="2"/>
    <n v="0"/>
    <x v="1"/>
    <b v="0"/>
  </r>
  <r>
    <x v="19"/>
    <s v="Southampton"/>
    <s v="3-1"/>
    <n v="3"/>
    <n v="1"/>
    <x v="1"/>
    <b v="0"/>
  </r>
  <r>
    <x v="19"/>
    <s v="Stoke City"/>
    <s v="0-1"/>
    <n v="0"/>
    <n v="1"/>
    <x v="1"/>
    <b v="0"/>
  </r>
  <r>
    <x v="19"/>
    <s v="Sunderland"/>
    <s v="0-0"/>
    <n v="0"/>
    <n v="0"/>
    <x v="1"/>
    <b v="1"/>
  </r>
  <r>
    <x v="19"/>
    <s v="Swansea City"/>
    <s v="2-0"/>
    <n v="2"/>
    <n v="0"/>
    <x v="1"/>
    <b v="0"/>
  </r>
  <r>
    <x v="19"/>
    <s v="Tottenham Hotspur"/>
    <s v="2-0"/>
    <n v="2"/>
    <n v="0"/>
    <x v="1"/>
    <b v="0"/>
  </r>
  <r>
    <x v="19"/>
    <s v="West Bromwich Albion"/>
    <s v="3-3"/>
    <n v="3"/>
    <n v="3"/>
    <x v="1"/>
    <b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5" minRefreshableVersion="3" useAutoFormatting="1" rowGrandTotals="0" colGrandTotals="0" itemPrintTitles="1" createdVersion="5" indent="0" outline="1" outlineData="1" multipleFieldFilters="0" rowHeaderCaption="Joukkue">
  <location ref="C5:C25" firstHeaderRow="1" firstDataRow="1" firstDataCol="1" rowPageCount="1" colPageCount="1"/>
  <pivotFields count="7">
    <pivotField axis="axisRow" showAll="0">
      <items count="21">
        <item x="0"/>
        <item x="1"/>
        <item x="2"/>
        <item x="3"/>
        <item x="4"/>
        <item x="5"/>
        <item x="6"/>
        <item x="7"/>
        <item x="8"/>
        <item x="9"/>
        <item x="10"/>
        <item x="11"/>
        <item x="12"/>
        <item x="13"/>
        <item x="14"/>
        <item x="15"/>
        <item x="16"/>
        <item x="17"/>
        <item x="18"/>
        <item x="19"/>
        <item t="default"/>
      </items>
    </pivotField>
    <pivotField showAll="0"/>
    <pivotField showAll="0"/>
    <pivotField showAll="0"/>
    <pivotField showAll="0"/>
    <pivotField name="Valitse yksi kausi" axis="axisPage" showAll="0">
      <items count="3">
        <item x="0"/>
        <item x="1"/>
        <item t="default"/>
      </items>
    </pivotField>
    <pivotField showAll="0" defaultSubtotal="0"/>
  </pivotFields>
  <rowFields count="1">
    <field x="0"/>
  </rowFields>
  <rowItems count="20">
    <i>
      <x/>
    </i>
    <i>
      <x v="1"/>
    </i>
    <i>
      <x v="2"/>
    </i>
    <i>
      <x v="3"/>
    </i>
    <i>
      <x v="4"/>
    </i>
    <i>
      <x v="5"/>
    </i>
    <i>
      <x v="6"/>
    </i>
    <i>
      <x v="7"/>
    </i>
    <i>
      <x v="8"/>
    </i>
    <i>
      <x v="9"/>
    </i>
    <i>
      <x v="10"/>
    </i>
    <i>
      <x v="11"/>
    </i>
    <i>
      <x v="12"/>
    </i>
    <i>
      <x v="13"/>
    </i>
    <i>
      <x v="14"/>
    </i>
    <i>
      <x v="15"/>
    </i>
    <i>
      <x v="16"/>
    </i>
    <i>
      <x v="17"/>
    </i>
    <i>
      <x v="18"/>
    </i>
    <i>
      <x v="19"/>
    </i>
  </rowItems>
  <colItems count="1">
    <i/>
  </colItems>
  <pageFields count="1">
    <pageField fld="5" item="0" hier="-1"/>
  </pageFields>
  <formats count="1">
    <format dxfId="23">
      <pivotArea field="5" type="button" dataOnly="0" labelOnly="1" outline="0" axis="axisPage"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Kausi" sourceName="Kausi">
  <pivotTables>
    <pivotTable tabId="5" name="PivotTable1"/>
  </pivotTables>
  <data>
    <tabular pivotCacheId="1">
      <items count="2">
        <i x="0" s="1"/>
        <i x="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Valitse kausi" cache="Slicer_Kausi" caption="Valitse kausi" style="SlicerStyleDark6" rowHeight="241300"/>
</slicers>
</file>

<file path=xl/tables/table1.xml><?xml version="1.0" encoding="utf-8"?>
<table xmlns="http://schemas.openxmlformats.org/spreadsheetml/2006/main" id="1" name="Kaikki_matsit" displayName="Kaikki_matsit" ref="A8:F768" totalsRowShown="0">
  <autoFilter ref="A8:F768"/>
  <tableColumns count="6">
    <tableColumn id="1" name="Koti" dataDxfId="28"/>
    <tableColumn id="2" name="Vieras" dataDxfId="27"/>
    <tableColumn id="3" name="Tulos" dataDxfId="26"/>
    <tableColumn id="4" name="Kotimaalit" dataDxfId="25">
      <calculatedColumnFormula>VALUE(TRIM(LEFT(Kaikki_matsit[[#This Row],[Tulos]],    FIND($C$5,Kaikki_matsit[[#This Row],[Tulos]],1)-1)))</calculatedColumnFormula>
    </tableColumn>
    <tableColumn id="5" name="Vierasmaalit" dataDxfId="24">
      <calculatedColumnFormula>VALUE(TRIM(MID(Kaikki_matsit[[#This Row],[Tulos]],    FIND($C$5,Kaikki_matsit[[#This Row],[Tulos]],1)+1,10)))</calculatedColumnFormula>
    </tableColumn>
    <tableColumn id="6" name="Kausi"/>
  </tableColumns>
  <tableStyleInfo name="TableStyleLight10" showFirstColumn="0" showLastColumn="0" showRowStripes="1" showColumnStripes="0"/>
</table>
</file>

<file path=xl/tables/table2.xml><?xml version="1.0" encoding="utf-8"?>
<table xmlns="http://schemas.openxmlformats.org/spreadsheetml/2006/main" id="2" name="Kotipelimaalit" displayName="Kotipelimaalit" ref="A11:F31" totalsRowShown="0">
  <autoFilter ref="A11:F31"/>
  <tableColumns count="6">
    <tableColumn id="1" name="Joukkue"/>
    <tableColumn id="2" name="Kaikki matsit" dataDxfId="22">
      <calculatedColumnFormula>COUNTIFS(Kaikki_matsit[Koti],   Kotipelimaalit[[#This Row],[Joukkue]],   Kaikki_matsit[Kausi],   $D$4)</calculatedColumnFormula>
    </tableColumn>
    <tableColumn id="3" name="Tehdyt kotimaalit" dataDxfId="21">
      <calculatedColumnFormula>SUMIFS(Kaikki_matsit[Kotimaalit],       Kaikki_matsit[Koti],     Kotipelimaalit[[#This Row],[Joukkue]],     Kaikki_matsit[Kausi],   $D$4)</calculatedColumnFormula>
    </tableColumn>
    <tableColumn id="4" name="KA tehdyt" dataDxfId="20">
      <calculatedColumnFormula>IFERROR(Kotipelimaalit[[#This Row],[Tehdyt kotimaalit]]/Kotipelimaalit[[#This Row],[Kaikki matsit]],"")</calculatedColumnFormula>
    </tableColumn>
    <tableColumn id="5" name="Hävityt kotimaalit" dataDxfId="19">
      <calculatedColumnFormula>SUMIFS(Kaikki_matsit[Vierasmaalit],     Kaikki_matsit[Koti],     Kotipelimaalit[[#This Row],[Joukkue]],     Kaikki_matsit[Kausi],      $D$4)</calculatedColumnFormula>
    </tableColumn>
    <tableColumn id="6" name="KA hävityt" dataDxfId="18">
      <calculatedColumnFormula>IFERROR(Kotipelimaalit[[#This Row],[Hävityt kotimaalit]]/Kotipelimaalit[[#This Row],[Kaikki matsit]],"")</calculatedColumnFormula>
    </tableColumn>
  </tableColumns>
  <tableStyleInfo name="TableStyleLight14" showFirstColumn="0" showLastColumn="0" showRowStripes="1" showColumnStripes="0"/>
</table>
</file>

<file path=xl/tables/table3.xml><?xml version="1.0" encoding="utf-8"?>
<table xmlns="http://schemas.openxmlformats.org/spreadsheetml/2006/main" id="3" name="Vieraspelimaalit" displayName="Vieraspelimaalit" ref="H11:M31" totalsRowShown="0">
  <autoFilter ref="H11:M31"/>
  <tableColumns count="6">
    <tableColumn id="1" name="Joukkue"/>
    <tableColumn id="2" name="Kaikki matsit" dataDxfId="17">
      <calculatedColumnFormula>COUNTIFS(Kaikki_matsit[Vieras],   Vieraspelimaalit[[#This Row],[Joukkue]],    Kaikki_matsit[Kausi],      $D$4)</calculatedColumnFormula>
    </tableColumn>
    <tableColumn id="3" name="Tehdyt vierasmaalit" dataDxfId="16">
      <calculatedColumnFormula>SUMIFS(Kaikki_matsit[Vierasmaalit],        Kaikki_matsit[Vieras],     Vieraspelimaalit[[#This Row],[Joukkue]],   Kaikki_matsit[Kausi],       $D$4  )</calculatedColumnFormula>
    </tableColumn>
    <tableColumn id="4" name="KA tehdyt" dataDxfId="15">
      <calculatedColumnFormula>IFERROR(Vieraspelimaalit[[#This Row],[Tehdyt vierasmaalit]]/Vieraspelimaalit[[#This Row],[Kaikki matsit]],"")</calculatedColumnFormula>
    </tableColumn>
    <tableColumn id="5" name="Hävityt vierasmaalit" dataDxfId="14">
      <calculatedColumnFormula>SUMIFS(Kaikki_matsit[Kotimaalit],     Kaikki_matsit[Vieras],     Vieraspelimaalit[[#This Row],[Joukkue]],    Kaikki_matsit[Kausi],   $D$4 )</calculatedColumnFormula>
    </tableColumn>
    <tableColumn id="6" name="KA hävityt" dataDxfId="13">
      <calculatedColumnFormula>IFERROR(Vieraspelimaalit[[#This Row],[Hävityt vierasmaalit]]/Vieraspelimaalit[[#This Row],[Kaikki matsit]],"")</calculatedColumnFormula>
    </tableColumn>
  </tableColumns>
  <tableStyleInfo name="TableStyleLight14" showFirstColumn="0" showLastColumn="0" showRowStripes="1" showColumnStripes="0"/>
</table>
</file>

<file path=xl/tables/table4.xml><?xml version="1.0" encoding="utf-8"?>
<table xmlns="http://schemas.openxmlformats.org/spreadsheetml/2006/main" id="4" name="Pelivoima" displayName="Pelivoima" ref="A5:E25" totalsRowShown="0">
  <autoFilter ref="A5:E25"/>
  <tableColumns count="5">
    <tableColumn id="1" name="Joukkue">
      <calculatedColumnFormula>IF(ISTEXT(Maalit!A12),Maalit!A12,"")</calculatedColumnFormula>
    </tableColumn>
    <tableColumn id="2" name="Kotihyökkäysvoima" dataDxfId="12">
      <calculatedColumnFormula>IFERROR(VLOOKUP(Pelivoima[[#This Row],[Joukkue]],   Kotipelimaalit[],  4,  FALSE)  /   KA_tehdyt_kotona,"")</calculatedColumnFormula>
    </tableColumn>
    <tableColumn id="3" name="Kotipuolustusvoima" dataDxfId="11">
      <calculatedColumnFormula>IFERROR(VLOOKUP(Pelivoima[[#This Row],[Joukkue]],  Kotipelimaalit[],  6,  FALSE)  /  KA_hävityt_kotona,"")</calculatedColumnFormula>
    </tableColumn>
    <tableColumn id="4" name="Vierashyökkäysvoima" dataDxfId="10">
      <calculatedColumnFormula>IFERROR(VLOOKUP(Pelivoima[[#This Row],[Joukkue]],   Vieraspelimaalit[],   4,   FALSE)   /  KA_tehdyt_vieraissa,"")</calculatedColumnFormula>
    </tableColumn>
    <tableColumn id="5" name="Vieraspuolustusvoima" dataDxfId="9">
      <calculatedColumnFormula>IFERROR(VLOOKUP(Pelivoima[[#This Row],[Joukkue]],   Vieraspelimaalit[],   6,   FALSE)   /  KA_hävityt_vieraissa,"")</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hexcelligent.fi/2014/10/19/pitkaveto-1-x-2-ennuste-excelilla" TargetMode="External"/><Relationship Id="rId1" Type="http://schemas.openxmlformats.org/officeDocument/2006/relationships/hyperlink" Target="http://www.sportsbettingonline.net/strategy/football-prediction-model-poisson-distribution/" TargetMode="Externa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7" Type="http://schemas.openxmlformats.org/officeDocument/2006/relationships/comments" Target="../comments1.xml"/><Relationship Id="rId2" Type="http://schemas.openxmlformats.org/officeDocument/2006/relationships/hyperlink" Target="https://www.ablebits.com/office-addins-blog/2015/03/04/excel-array-formula-examples/" TargetMode="External"/><Relationship Id="rId1" Type="http://schemas.openxmlformats.org/officeDocument/2006/relationships/pivotTable" Target="../pivotTables/pivotTable1.xml"/><Relationship Id="rId6" Type="http://schemas.microsoft.com/office/2007/relationships/slicer" Target="../slicers/slicer1.xml"/><Relationship Id="rId5" Type="http://schemas.openxmlformats.org/officeDocument/2006/relationships/vmlDrawing" Target="../drawings/vmlDrawing1.vm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5" Type="http://schemas.openxmlformats.org/officeDocument/2006/relationships/comments" Target="../comments2.xml"/><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H768"/>
  <sheetViews>
    <sheetView showGridLines="0" tabSelected="1" zoomScaleNormal="100" workbookViewId="0"/>
  </sheetViews>
  <sheetFormatPr defaultRowHeight="14.25" x14ac:dyDescent="0.45"/>
  <cols>
    <col min="1" max="1" width="20.46484375" customWidth="1"/>
    <col min="2" max="2" width="20.6640625" customWidth="1"/>
    <col min="3" max="3" width="10.33203125" customWidth="1"/>
    <col min="4" max="4" width="12.796875" bestFit="1" customWidth="1"/>
    <col min="5" max="5" width="14.46484375" bestFit="1" customWidth="1"/>
  </cols>
  <sheetData>
    <row r="1" spans="1:8" x14ac:dyDescent="0.45">
      <c r="A1" t="s">
        <v>104</v>
      </c>
    </row>
    <row r="2" spans="1:8" x14ac:dyDescent="0.45">
      <c r="A2" t="s">
        <v>105</v>
      </c>
    </row>
    <row r="3" spans="1:8" x14ac:dyDescent="0.45">
      <c r="A3" t="s">
        <v>108</v>
      </c>
    </row>
    <row r="4" spans="1:8" x14ac:dyDescent="0.45">
      <c r="A4" t="s">
        <v>94</v>
      </c>
    </row>
    <row r="5" spans="1:8" x14ac:dyDescent="0.45">
      <c r="B5" s="18" t="s">
        <v>103</v>
      </c>
      <c r="C5" s="33" t="s">
        <v>102</v>
      </c>
    </row>
    <row r="7" spans="1:8" x14ac:dyDescent="0.45">
      <c r="A7" s="26" t="s">
        <v>80</v>
      </c>
      <c r="B7" s="26"/>
      <c r="C7" s="26"/>
      <c r="D7" s="26"/>
      <c r="E7" s="26"/>
      <c r="F7" s="26"/>
    </row>
    <row r="8" spans="1:8" x14ac:dyDescent="0.45">
      <c r="A8" t="s">
        <v>0</v>
      </c>
      <c r="B8" t="s">
        <v>1</v>
      </c>
      <c r="C8" t="s">
        <v>2</v>
      </c>
      <c r="D8" s="2" t="s">
        <v>4</v>
      </c>
      <c r="E8" s="2" t="s">
        <v>3</v>
      </c>
      <c r="F8" t="s">
        <v>93</v>
      </c>
      <c r="H8" t="s">
        <v>87</v>
      </c>
    </row>
    <row r="9" spans="1:8" x14ac:dyDescent="0.45">
      <c r="A9" s="13" t="s">
        <v>17</v>
      </c>
      <c r="B9" s="13" t="s">
        <v>39</v>
      </c>
      <c r="C9" s="34" t="s">
        <v>15</v>
      </c>
      <c r="D9" s="3">
        <f>VALUE(TRIM(LEFT(Kaikki_matsit[[#This Row],[Tulos]],    FIND($C$5,Kaikki_matsit[[#This Row],[Tulos]],1)-1)))</f>
        <v>1</v>
      </c>
      <c r="E9" s="3">
        <f>VALUE(TRIM(MID(Kaikki_matsit[[#This Row],[Tulos]],    FIND($C$5,Kaikki_matsit[[#This Row],[Tulos]],1)+1,10)))</f>
        <v>3</v>
      </c>
      <c r="F9" s="32">
        <v>2013</v>
      </c>
      <c r="G9" s="32"/>
      <c r="H9" s="11" t="s">
        <v>33</v>
      </c>
    </row>
    <row r="10" spans="1:8" x14ac:dyDescent="0.45">
      <c r="A10" s="13" t="s">
        <v>17</v>
      </c>
      <c r="B10" s="13" t="s">
        <v>41</v>
      </c>
      <c r="C10" s="34" t="s">
        <v>16</v>
      </c>
      <c r="D10" s="3">
        <f>VALUE(TRIM(LEFT(Kaikki_matsit[[#This Row],[Tulos]],    FIND($C$5,Kaikki_matsit[[#This Row],[Tulos]],1)-1)))</f>
        <v>2</v>
      </c>
      <c r="E10" s="3">
        <f>VALUE(TRIM(MID(Kaikki_matsit[[#This Row],[Tulos]],    FIND($C$5,Kaikki_matsit[[#This Row],[Tulos]],1)+1,10)))</f>
        <v>0</v>
      </c>
      <c r="F10" s="32">
        <v>2013</v>
      </c>
      <c r="G10" s="32"/>
    </row>
    <row r="11" spans="1:8" x14ac:dyDescent="0.45">
      <c r="A11" s="13" t="s">
        <v>17</v>
      </c>
      <c r="B11" s="13" t="s">
        <v>5</v>
      </c>
      <c r="C11" s="34" t="s">
        <v>52</v>
      </c>
      <c r="D11" s="3">
        <f>VALUE(TRIM(LEFT(Kaikki_matsit[[#This Row],[Tulos]],    FIND($C$5,Kaikki_matsit[[#This Row],[Tulos]],1)-1)))</f>
        <v>0</v>
      </c>
      <c r="E11" s="3">
        <f>VALUE(TRIM(MID(Kaikki_matsit[[#This Row],[Tulos]],    FIND($C$5,Kaikki_matsit[[#This Row],[Tulos]],1)+1,10)))</f>
        <v>0</v>
      </c>
      <c r="F11" s="32">
        <v>2013</v>
      </c>
      <c r="G11" s="32"/>
      <c r="H11" t="s">
        <v>92</v>
      </c>
    </row>
    <row r="12" spans="1:8" x14ac:dyDescent="0.45">
      <c r="A12" s="13" t="s">
        <v>17</v>
      </c>
      <c r="B12" s="13" t="s">
        <v>8</v>
      </c>
      <c r="C12" s="34" t="s">
        <v>16</v>
      </c>
      <c r="D12" s="3">
        <f>VALUE(TRIM(LEFT(Kaikki_matsit[[#This Row],[Tulos]],    FIND($C$5,Kaikki_matsit[[#This Row],[Tulos]],1)-1)))</f>
        <v>2</v>
      </c>
      <c r="E12" s="3">
        <f>VALUE(TRIM(MID(Kaikki_matsit[[#This Row],[Tulos]],    FIND($C$5,Kaikki_matsit[[#This Row],[Tulos]],1)+1,10)))</f>
        <v>0</v>
      </c>
      <c r="F12" s="32">
        <v>2013</v>
      </c>
      <c r="G12" s="32"/>
    </row>
    <row r="13" spans="1:8" x14ac:dyDescent="0.45">
      <c r="A13" s="13" t="s">
        <v>17</v>
      </c>
      <c r="B13" s="13" t="s">
        <v>10</v>
      </c>
      <c r="C13" s="34" t="s">
        <v>19</v>
      </c>
      <c r="D13" s="3">
        <f>VALUE(TRIM(LEFT(Kaikki_matsit[[#This Row],[Tulos]],    FIND($C$5,Kaikki_matsit[[#This Row],[Tulos]],1)-1)))</f>
        <v>1</v>
      </c>
      <c r="E13" s="3">
        <f>VALUE(TRIM(MID(Kaikki_matsit[[#This Row],[Tulos]],    FIND($C$5,Kaikki_matsit[[#This Row],[Tulos]],1)+1,10)))</f>
        <v>1</v>
      </c>
      <c r="F13" s="32">
        <v>2013</v>
      </c>
      <c r="G13" s="32"/>
      <c r="H13" t="s">
        <v>86</v>
      </c>
    </row>
    <row r="14" spans="1:8" x14ac:dyDescent="0.45">
      <c r="A14" s="13" t="s">
        <v>17</v>
      </c>
      <c r="B14" s="13" t="s">
        <v>7</v>
      </c>
      <c r="C14" s="34" t="s">
        <v>16</v>
      </c>
      <c r="D14" s="3">
        <f>VALUE(TRIM(LEFT(Kaikki_matsit[[#This Row],[Tulos]],    FIND($C$5,Kaikki_matsit[[#This Row],[Tulos]],1)-1)))</f>
        <v>2</v>
      </c>
      <c r="E14" s="3">
        <f>VALUE(TRIM(MID(Kaikki_matsit[[#This Row],[Tulos]],    FIND($C$5,Kaikki_matsit[[#This Row],[Tulos]],1)+1,10)))</f>
        <v>0</v>
      </c>
      <c r="F14" s="32">
        <v>2013</v>
      </c>
      <c r="G14" s="32"/>
    </row>
    <row r="15" spans="1:8" x14ac:dyDescent="0.45">
      <c r="A15" s="13" t="s">
        <v>17</v>
      </c>
      <c r="B15" s="13" t="s">
        <v>42</v>
      </c>
      <c r="C15" s="34" t="s">
        <v>16</v>
      </c>
      <c r="D15" s="4">
        <f>VALUE(TRIM(LEFT(Kaikki_matsit[[#This Row],[Tulos]],    FIND($C$5,Kaikki_matsit[[#This Row],[Tulos]],1)-1)))</f>
        <v>2</v>
      </c>
      <c r="E15" s="4">
        <f>VALUE(TRIM(MID(Kaikki_matsit[[#This Row],[Tulos]],    FIND($C$5,Kaikki_matsit[[#This Row],[Tulos]],1)+1,10)))</f>
        <v>0</v>
      </c>
      <c r="F15" s="32">
        <v>2013</v>
      </c>
      <c r="G15" s="32"/>
      <c r="H15" s="25" t="s">
        <v>101</v>
      </c>
    </row>
    <row r="16" spans="1:8" x14ac:dyDescent="0.45">
      <c r="A16" s="13" t="s">
        <v>17</v>
      </c>
      <c r="B16" s="13" t="s">
        <v>12</v>
      </c>
      <c r="C16" s="34" t="s">
        <v>16</v>
      </c>
      <c r="D16" s="3">
        <f>VALUE(TRIM(LEFT(Kaikki_matsit[[#This Row],[Tulos]],    FIND($C$5,Kaikki_matsit[[#This Row],[Tulos]],1)-1)))</f>
        <v>2</v>
      </c>
      <c r="E16" s="3">
        <f>VALUE(TRIM(MID(Kaikki_matsit[[#This Row],[Tulos]],    FIND($C$5,Kaikki_matsit[[#This Row],[Tulos]],1)+1,10)))</f>
        <v>0</v>
      </c>
      <c r="F16" s="32">
        <v>2013</v>
      </c>
      <c r="G16" s="32"/>
      <c r="H16" s="11" t="s">
        <v>100</v>
      </c>
    </row>
    <row r="17" spans="1:8" x14ac:dyDescent="0.45">
      <c r="A17" s="13" t="s">
        <v>17</v>
      </c>
      <c r="B17" s="13" t="s">
        <v>43</v>
      </c>
      <c r="C17" s="34" t="s">
        <v>19</v>
      </c>
      <c r="D17" s="3">
        <f>VALUE(TRIM(LEFT(Kaikki_matsit[[#This Row],[Tulos]],    FIND($C$5,Kaikki_matsit[[#This Row],[Tulos]],1)-1)))</f>
        <v>1</v>
      </c>
      <c r="E17" s="3">
        <f>VALUE(TRIM(MID(Kaikki_matsit[[#This Row],[Tulos]],    FIND($C$5,Kaikki_matsit[[#This Row],[Tulos]],1)+1,10)))</f>
        <v>1</v>
      </c>
      <c r="F17" s="32">
        <v>2013</v>
      </c>
      <c r="G17" s="32"/>
    </row>
    <row r="18" spans="1:8" x14ac:dyDescent="0.45">
      <c r="A18" s="13" t="s">
        <v>17</v>
      </c>
      <c r="B18" s="13" t="s">
        <v>44</v>
      </c>
      <c r="C18" s="34" t="s">
        <v>52</v>
      </c>
      <c r="D18" s="3">
        <f>VALUE(TRIM(LEFT(Kaikki_matsit[[#This Row],[Tulos]],    FIND($C$5,Kaikki_matsit[[#This Row],[Tulos]],1)-1)))</f>
        <v>0</v>
      </c>
      <c r="E18" s="3">
        <f>VALUE(TRIM(MID(Kaikki_matsit[[#This Row],[Tulos]],    FIND($C$5,Kaikki_matsit[[#This Row],[Tulos]],1)+1,10)))</f>
        <v>0</v>
      </c>
      <c r="F18" s="32">
        <v>2013</v>
      </c>
      <c r="G18" s="32"/>
    </row>
    <row r="19" spans="1:8" x14ac:dyDescent="0.45">
      <c r="A19" s="13" t="s">
        <v>17</v>
      </c>
      <c r="B19" s="13" t="s">
        <v>45</v>
      </c>
      <c r="C19" s="34" t="s">
        <v>40</v>
      </c>
      <c r="D19" s="4">
        <f>VALUE(TRIM(LEFT(Kaikki_matsit[[#This Row],[Tulos]],    FIND($C$5,Kaikki_matsit[[#This Row],[Tulos]],1)-1)))</f>
        <v>3</v>
      </c>
      <c r="E19" s="4">
        <f>VALUE(TRIM(MID(Kaikki_matsit[[#This Row],[Tulos]],    FIND($C$5,Kaikki_matsit[[#This Row],[Tulos]],1)+1,10)))</f>
        <v>0</v>
      </c>
      <c r="F19" s="32">
        <v>2013</v>
      </c>
      <c r="G19" s="32"/>
      <c r="H19" t="s">
        <v>109</v>
      </c>
    </row>
    <row r="20" spans="1:8" x14ac:dyDescent="0.45">
      <c r="A20" s="13" t="s">
        <v>17</v>
      </c>
      <c r="B20" s="13" t="s">
        <v>46</v>
      </c>
      <c r="C20" s="34" t="s">
        <v>62</v>
      </c>
      <c r="D20" s="4">
        <f>VALUE(TRIM(LEFT(Kaikki_matsit[[#This Row],[Tulos]],    FIND($C$5,Kaikki_matsit[[#This Row],[Tulos]],1)-1)))</f>
        <v>4</v>
      </c>
      <c r="E20" s="4">
        <f>VALUE(TRIM(MID(Kaikki_matsit[[#This Row],[Tulos]],    FIND($C$5,Kaikki_matsit[[#This Row],[Tulos]],1)+1,10)))</f>
        <v>1</v>
      </c>
      <c r="F20" s="32">
        <v>2013</v>
      </c>
      <c r="G20" s="32"/>
      <c r="H20" t="s">
        <v>110</v>
      </c>
    </row>
    <row r="21" spans="1:8" x14ac:dyDescent="0.45">
      <c r="A21" s="13" t="s">
        <v>17</v>
      </c>
      <c r="B21" s="13" t="s">
        <v>18</v>
      </c>
      <c r="C21" s="34" t="s">
        <v>16</v>
      </c>
      <c r="D21" s="4">
        <f>VALUE(TRIM(LEFT(Kaikki_matsit[[#This Row],[Tulos]],    FIND($C$5,Kaikki_matsit[[#This Row],[Tulos]],1)-1)))</f>
        <v>2</v>
      </c>
      <c r="E21" s="4">
        <f>VALUE(TRIM(MID(Kaikki_matsit[[#This Row],[Tulos]],    FIND($C$5,Kaikki_matsit[[#This Row],[Tulos]],1)+1,10)))</f>
        <v>0</v>
      </c>
      <c r="F21" s="32">
        <v>2013</v>
      </c>
      <c r="G21" s="32"/>
    </row>
    <row r="22" spans="1:8" x14ac:dyDescent="0.45">
      <c r="A22" s="13" t="s">
        <v>17</v>
      </c>
      <c r="B22" s="13" t="s">
        <v>47</v>
      </c>
      <c r="C22" s="34" t="s">
        <v>63</v>
      </c>
      <c r="D22" s="4">
        <f>VALUE(TRIM(LEFT(Kaikki_matsit[[#This Row],[Tulos]],    FIND($C$5,Kaikki_matsit[[#This Row],[Tulos]],1)-1)))</f>
        <v>3</v>
      </c>
      <c r="E22" s="4">
        <f>VALUE(TRIM(MID(Kaikki_matsit[[#This Row],[Tulos]],    FIND($C$5,Kaikki_matsit[[#This Row],[Tulos]],1)+1,10)))</f>
        <v>1</v>
      </c>
      <c r="F22" s="32">
        <v>2013</v>
      </c>
      <c r="G22" s="32"/>
    </row>
    <row r="23" spans="1:8" x14ac:dyDescent="0.45">
      <c r="A23" s="13" t="s">
        <v>17</v>
      </c>
      <c r="B23" s="13" t="s">
        <v>14</v>
      </c>
      <c r="C23" s="34" t="s">
        <v>62</v>
      </c>
      <c r="D23" s="4">
        <f>VALUE(TRIM(LEFT(Kaikki_matsit[[#This Row],[Tulos]],    FIND($C$5,Kaikki_matsit[[#This Row],[Tulos]],1)-1)))</f>
        <v>4</v>
      </c>
      <c r="E23" s="4">
        <f>VALUE(TRIM(MID(Kaikki_matsit[[#This Row],[Tulos]],    FIND($C$5,Kaikki_matsit[[#This Row],[Tulos]],1)+1,10)))</f>
        <v>1</v>
      </c>
      <c r="F23" s="32">
        <v>2013</v>
      </c>
      <c r="G23" s="32"/>
    </row>
    <row r="24" spans="1:8" x14ac:dyDescent="0.45">
      <c r="A24" s="13" t="s">
        <v>17</v>
      </c>
      <c r="B24" s="13" t="s">
        <v>48</v>
      </c>
      <c r="C24" s="34" t="s">
        <v>9</v>
      </c>
      <c r="D24" s="4">
        <f>VALUE(TRIM(LEFT(Kaikki_matsit[[#This Row],[Tulos]],    FIND($C$5,Kaikki_matsit[[#This Row],[Tulos]],1)-1)))</f>
        <v>2</v>
      </c>
      <c r="E24" s="4">
        <f>VALUE(TRIM(MID(Kaikki_matsit[[#This Row],[Tulos]],    FIND($C$5,Kaikki_matsit[[#This Row],[Tulos]],1)+1,10)))</f>
        <v>2</v>
      </c>
      <c r="F24" s="32">
        <v>2013</v>
      </c>
      <c r="G24" s="32"/>
    </row>
    <row r="25" spans="1:8" x14ac:dyDescent="0.45">
      <c r="A25" s="13" t="s">
        <v>17</v>
      </c>
      <c r="B25" s="13" t="s">
        <v>49</v>
      </c>
      <c r="C25" s="34" t="s">
        <v>53</v>
      </c>
      <c r="D25" s="4">
        <f>VALUE(TRIM(LEFT(Kaikki_matsit[[#This Row],[Tulos]],    FIND($C$5,Kaikki_matsit[[#This Row],[Tulos]],1)-1)))</f>
        <v>1</v>
      </c>
      <c r="E25" s="4">
        <f>VALUE(TRIM(MID(Kaikki_matsit[[#This Row],[Tulos]],    FIND($C$5,Kaikki_matsit[[#This Row],[Tulos]],1)+1,10)))</f>
        <v>0</v>
      </c>
      <c r="F25" s="32">
        <v>2013</v>
      </c>
      <c r="G25" s="32"/>
    </row>
    <row r="26" spans="1:8" x14ac:dyDescent="0.45">
      <c r="A26" s="13" t="s">
        <v>17</v>
      </c>
      <c r="B26" s="13" t="s">
        <v>50</v>
      </c>
      <c r="C26" s="34" t="s">
        <v>53</v>
      </c>
      <c r="D26" s="4">
        <f>VALUE(TRIM(LEFT(Kaikki_matsit[[#This Row],[Tulos]],    FIND($C$5,Kaikki_matsit[[#This Row],[Tulos]],1)-1)))</f>
        <v>1</v>
      </c>
      <c r="E26" s="4">
        <f>VALUE(TRIM(MID(Kaikki_matsit[[#This Row],[Tulos]],    FIND($C$5,Kaikki_matsit[[#This Row],[Tulos]],1)+1,10)))</f>
        <v>0</v>
      </c>
      <c r="F26" s="32">
        <v>2013</v>
      </c>
      <c r="G26" s="32"/>
    </row>
    <row r="27" spans="1:8" x14ac:dyDescent="0.45">
      <c r="A27" s="13" t="s">
        <v>17</v>
      </c>
      <c r="B27" s="13" t="s">
        <v>51</v>
      </c>
      <c r="C27" s="34" t="s">
        <v>63</v>
      </c>
      <c r="D27" s="4">
        <f>VALUE(TRIM(LEFT(Kaikki_matsit[[#This Row],[Tulos]],    FIND($C$5,Kaikki_matsit[[#This Row],[Tulos]],1)-1)))</f>
        <v>3</v>
      </c>
      <c r="E27" s="4">
        <f>VALUE(TRIM(MID(Kaikki_matsit[[#This Row],[Tulos]],    FIND($C$5,Kaikki_matsit[[#This Row],[Tulos]],1)+1,10)))</f>
        <v>1</v>
      </c>
      <c r="F27" s="32">
        <v>2013</v>
      </c>
      <c r="G27" s="32"/>
    </row>
    <row r="28" spans="1:8" x14ac:dyDescent="0.45">
      <c r="A28" s="13" t="s">
        <v>39</v>
      </c>
      <c r="B28" s="13" t="s">
        <v>17</v>
      </c>
      <c r="C28" s="34" t="s">
        <v>6</v>
      </c>
      <c r="D28" s="4">
        <f>VALUE(TRIM(LEFT(Kaikki_matsit[[#This Row],[Tulos]],    FIND($C$5,Kaikki_matsit[[#This Row],[Tulos]],1)-1)))</f>
        <v>1</v>
      </c>
      <c r="E28" s="4">
        <f>VALUE(TRIM(MID(Kaikki_matsit[[#This Row],[Tulos]],    FIND($C$5,Kaikki_matsit[[#This Row],[Tulos]],1)+1,10)))</f>
        <v>2</v>
      </c>
      <c r="F28" s="32">
        <v>2013</v>
      </c>
      <c r="G28" s="32"/>
    </row>
    <row r="29" spans="1:8" x14ac:dyDescent="0.45">
      <c r="A29" s="13" t="s">
        <v>39</v>
      </c>
      <c r="B29" s="13" t="s">
        <v>41</v>
      </c>
      <c r="C29" s="34" t="s">
        <v>16</v>
      </c>
      <c r="D29" s="4">
        <f>VALUE(TRIM(LEFT(Kaikki_matsit[[#This Row],[Tulos]],    FIND($C$5,Kaikki_matsit[[#This Row],[Tulos]],1)-1)))</f>
        <v>2</v>
      </c>
      <c r="E29" s="4">
        <f>VALUE(TRIM(MID(Kaikki_matsit[[#This Row],[Tulos]],    FIND($C$5,Kaikki_matsit[[#This Row],[Tulos]],1)+1,10)))</f>
        <v>0</v>
      </c>
      <c r="F29" s="32">
        <v>2013</v>
      </c>
      <c r="G29" s="32"/>
    </row>
    <row r="30" spans="1:8" x14ac:dyDescent="0.45">
      <c r="A30" s="13" t="s">
        <v>39</v>
      </c>
      <c r="B30" s="13" t="s">
        <v>5</v>
      </c>
      <c r="C30" s="34" t="s">
        <v>53</v>
      </c>
      <c r="D30" s="4">
        <f>VALUE(TRIM(LEFT(Kaikki_matsit[[#This Row],[Tulos]],    FIND($C$5,Kaikki_matsit[[#This Row],[Tulos]],1)-1)))</f>
        <v>1</v>
      </c>
      <c r="E30" s="4">
        <f>VALUE(TRIM(MID(Kaikki_matsit[[#This Row],[Tulos]],    FIND($C$5,Kaikki_matsit[[#This Row],[Tulos]],1)+1,10)))</f>
        <v>0</v>
      </c>
      <c r="F30" s="32">
        <v>2013</v>
      </c>
      <c r="G30" s="32"/>
    </row>
    <row r="31" spans="1:8" x14ac:dyDescent="0.45">
      <c r="A31" s="13" t="s">
        <v>39</v>
      </c>
      <c r="B31" s="13" t="s">
        <v>8</v>
      </c>
      <c r="C31" s="34" t="s">
        <v>54</v>
      </c>
      <c r="D31" s="4">
        <f>VALUE(TRIM(LEFT(Kaikki_matsit[[#This Row],[Tulos]],    FIND($C$5,Kaikki_matsit[[#This Row],[Tulos]],1)-1)))</f>
        <v>0</v>
      </c>
      <c r="E31" s="4">
        <f>VALUE(TRIM(MID(Kaikki_matsit[[#This Row],[Tulos]],    FIND($C$5,Kaikki_matsit[[#This Row],[Tulos]],1)+1,10)))</f>
        <v>1</v>
      </c>
      <c r="F31" s="32">
        <v>2013</v>
      </c>
      <c r="G31" s="32"/>
    </row>
    <row r="32" spans="1:8" x14ac:dyDescent="0.45">
      <c r="A32" s="13" t="s">
        <v>39</v>
      </c>
      <c r="B32" s="13" t="s">
        <v>10</v>
      </c>
      <c r="C32" s="34" t="s">
        <v>11</v>
      </c>
      <c r="D32" s="4">
        <f>VALUE(TRIM(LEFT(Kaikki_matsit[[#This Row],[Tulos]],    FIND($C$5,Kaikki_matsit[[#This Row],[Tulos]],1)-1)))</f>
        <v>0</v>
      </c>
      <c r="E32" s="4">
        <f>VALUE(TRIM(MID(Kaikki_matsit[[#This Row],[Tulos]],    FIND($C$5,Kaikki_matsit[[#This Row],[Tulos]],1)+1,10)))</f>
        <v>2</v>
      </c>
      <c r="F32" s="32">
        <v>2013</v>
      </c>
      <c r="G32" s="32"/>
    </row>
    <row r="33" spans="1:7" x14ac:dyDescent="0.45">
      <c r="A33" s="13" t="s">
        <v>39</v>
      </c>
      <c r="B33" s="13" t="s">
        <v>7</v>
      </c>
      <c r="C33" s="34" t="s">
        <v>6</v>
      </c>
      <c r="D33" s="4">
        <f>VALUE(TRIM(LEFT(Kaikki_matsit[[#This Row],[Tulos]],    FIND($C$5,Kaikki_matsit[[#This Row],[Tulos]],1)-1)))</f>
        <v>1</v>
      </c>
      <c r="E33" s="4">
        <f>VALUE(TRIM(MID(Kaikki_matsit[[#This Row],[Tulos]],    FIND($C$5,Kaikki_matsit[[#This Row],[Tulos]],1)+1,10)))</f>
        <v>2</v>
      </c>
      <c r="F33" s="32">
        <v>2013</v>
      </c>
      <c r="G33" s="32"/>
    </row>
    <row r="34" spans="1:7" x14ac:dyDescent="0.45">
      <c r="A34" s="13" t="s">
        <v>39</v>
      </c>
      <c r="B34" s="13" t="s">
        <v>42</v>
      </c>
      <c r="C34" s="34" t="s">
        <v>63</v>
      </c>
      <c r="D34" s="4">
        <f>VALUE(TRIM(LEFT(Kaikki_matsit[[#This Row],[Tulos]],    FIND($C$5,Kaikki_matsit[[#This Row],[Tulos]],1)-1)))</f>
        <v>3</v>
      </c>
      <c r="E34" s="4">
        <f>VALUE(TRIM(MID(Kaikki_matsit[[#This Row],[Tulos]],    FIND($C$5,Kaikki_matsit[[#This Row],[Tulos]],1)+1,10)))</f>
        <v>1</v>
      </c>
      <c r="F34" s="32">
        <v>2013</v>
      </c>
      <c r="G34" s="32"/>
    </row>
    <row r="35" spans="1:7" x14ac:dyDescent="0.45">
      <c r="A35" s="13" t="s">
        <v>39</v>
      </c>
      <c r="B35" s="13" t="s">
        <v>12</v>
      </c>
      <c r="C35" s="34" t="s">
        <v>54</v>
      </c>
      <c r="D35" s="4">
        <f>VALUE(TRIM(LEFT(Kaikki_matsit[[#This Row],[Tulos]],    FIND($C$5,Kaikki_matsit[[#This Row],[Tulos]],1)-1)))</f>
        <v>0</v>
      </c>
      <c r="E35" s="4">
        <f>VALUE(TRIM(MID(Kaikki_matsit[[#This Row],[Tulos]],    FIND($C$5,Kaikki_matsit[[#This Row],[Tulos]],1)+1,10)))</f>
        <v>1</v>
      </c>
      <c r="F35" s="32">
        <v>2013</v>
      </c>
      <c r="G35" s="32"/>
    </row>
    <row r="36" spans="1:7" x14ac:dyDescent="0.45">
      <c r="A36" s="13" t="s">
        <v>39</v>
      </c>
      <c r="B36" s="13" t="s">
        <v>43</v>
      </c>
      <c r="C36" s="34" t="s">
        <v>64</v>
      </c>
      <c r="D36" s="4">
        <f>VALUE(TRIM(LEFT(Kaikki_matsit[[#This Row],[Tulos]],    FIND($C$5,Kaikki_matsit[[#This Row],[Tulos]],1)-1)))</f>
        <v>3</v>
      </c>
      <c r="E36" s="4">
        <f>VALUE(TRIM(MID(Kaikki_matsit[[#This Row],[Tulos]],    FIND($C$5,Kaikki_matsit[[#This Row],[Tulos]],1)+1,10)))</f>
        <v>2</v>
      </c>
      <c r="F36" s="32">
        <v>2013</v>
      </c>
      <c r="G36" s="32"/>
    </row>
    <row r="37" spans="1:7" x14ac:dyDescent="0.45">
      <c r="A37" s="13" t="s">
        <v>39</v>
      </c>
      <c r="B37" s="13" t="s">
        <v>44</v>
      </c>
      <c r="C37" s="34" t="s">
        <v>55</v>
      </c>
      <c r="D37" s="4">
        <f>VALUE(TRIM(LEFT(Kaikki_matsit[[#This Row],[Tulos]],    FIND($C$5,Kaikki_matsit[[#This Row],[Tulos]],1)-1)))</f>
        <v>0</v>
      </c>
      <c r="E37" s="4">
        <f>VALUE(TRIM(MID(Kaikki_matsit[[#This Row],[Tulos]],    FIND($C$5,Kaikki_matsit[[#This Row],[Tulos]],1)+1,10)))</f>
        <v>3</v>
      </c>
      <c r="F37" s="32">
        <v>2013</v>
      </c>
      <c r="G37" s="32"/>
    </row>
    <row r="38" spans="1:7" x14ac:dyDescent="0.45">
      <c r="A38" s="13" t="s">
        <v>39</v>
      </c>
      <c r="B38" s="13" t="s">
        <v>45</v>
      </c>
      <c r="C38" s="34" t="s">
        <v>6</v>
      </c>
      <c r="D38" s="4">
        <f>VALUE(TRIM(LEFT(Kaikki_matsit[[#This Row],[Tulos]],    FIND($C$5,Kaikki_matsit[[#This Row],[Tulos]],1)-1)))</f>
        <v>1</v>
      </c>
      <c r="E38" s="4">
        <f>VALUE(TRIM(MID(Kaikki_matsit[[#This Row],[Tulos]],    FIND($C$5,Kaikki_matsit[[#This Row],[Tulos]],1)+1,10)))</f>
        <v>2</v>
      </c>
      <c r="F38" s="32">
        <v>2013</v>
      </c>
      <c r="G38" s="32"/>
    </row>
    <row r="39" spans="1:7" x14ac:dyDescent="0.45">
      <c r="A39" s="13" t="s">
        <v>39</v>
      </c>
      <c r="B39" s="13" t="s">
        <v>46</v>
      </c>
      <c r="C39" s="34" t="s">
        <v>62</v>
      </c>
      <c r="D39" s="4">
        <f>VALUE(TRIM(LEFT(Kaikki_matsit[[#This Row],[Tulos]],    FIND($C$5,Kaikki_matsit[[#This Row],[Tulos]],1)-1)))</f>
        <v>4</v>
      </c>
      <c r="E39" s="4">
        <f>VALUE(TRIM(MID(Kaikki_matsit[[#This Row],[Tulos]],    FIND($C$5,Kaikki_matsit[[#This Row],[Tulos]],1)+1,10)))</f>
        <v>1</v>
      </c>
      <c r="F39" s="32">
        <v>2013</v>
      </c>
      <c r="G39" s="32"/>
    </row>
    <row r="40" spans="1:7" x14ac:dyDescent="0.45">
      <c r="A40" s="13" t="s">
        <v>39</v>
      </c>
      <c r="B40" s="13" t="s">
        <v>18</v>
      </c>
      <c r="C40" s="34" t="s">
        <v>52</v>
      </c>
      <c r="D40" s="4">
        <f>VALUE(TRIM(LEFT(Kaikki_matsit[[#This Row],[Tulos]],    FIND($C$5,Kaikki_matsit[[#This Row],[Tulos]],1)-1)))</f>
        <v>0</v>
      </c>
      <c r="E40" s="4">
        <f>VALUE(TRIM(MID(Kaikki_matsit[[#This Row],[Tulos]],    FIND($C$5,Kaikki_matsit[[#This Row],[Tulos]],1)+1,10)))</f>
        <v>0</v>
      </c>
      <c r="F40" s="32">
        <v>2013</v>
      </c>
      <c r="G40" s="32"/>
    </row>
    <row r="41" spans="1:7" x14ac:dyDescent="0.45">
      <c r="A41" s="13" t="s">
        <v>39</v>
      </c>
      <c r="B41" s="13" t="s">
        <v>47</v>
      </c>
      <c r="C41" s="34" t="s">
        <v>65</v>
      </c>
      <c r="D41" s="4">
        <f>VALUE(TRIM(LEFT(Kaikki_matsit[[#This Row],[Tulos]],    FIND($C$5,Kaikki_matsit[[#This Row],[Tulos]],1)-1)))</f>
        <v>1</v>
      </c>
      <c r="E41" s="4">
        <f>VALUE(TRIM(MID(Kaikki_matsit[[#This Row],[Tulos]],    FIND($C$5,Kaikki_matsit[[#This Row],[Tulos]],1)+1,10)))</f>
        <v>4</v>
      </c>
      <c r="F41" s="32">
        <v>2013</v>
      </c>
      <c r="G41" s="32"/>
    </row>
    <row r="42" spans="1:7" x14ac:dyDescent="0.45">
      <c r="A42" s="13" t="s">
        <v>39</v>
      </c>
      <c r="B42" s="13" t="s">
        <v>14</v>
      </c>
      <c r="C42" s="34" t="s">
        <v>52</v>
      </c>
      <c r="D42" s="4">
        <f>VALUE(TRIM(LEFT(Kaikki_matsit[[#This Row],[Tulos]],    FIND($C$5,Kaikki_matsit[[#This Row],[Tulos]],1)-1)))</f>
        <v>0</v>
      </c>
      <c r="E42" s="4">
        <f>VALUE(TRIM(MID(Kaikki_matsit[[#This Row],[Tulos]],    FIND($C$5,Kaikki_matsit[[#This Row],[Tulos]],1)+1,10)))</f>
        <v>0</v>
      </c>
      <c r="F42" s="32">
        <v>2013</v>
      </c>
      <c r="G42" s="32"/>
    </row>
    <row r="43" spans="1:7" x14ac:dyDescent="0.45">
      <c r="A43" s="13" t="s">
        <v>39</v>
      </c>
      <c r="B43" s="13" t="s">
        <v>48</v>
      </c>
      <c r="C43" s="34" t="s">
        <v>19</v>
      </c>
      <c r="D43" s="4">
        <f>VALUE(TRIM(LEFT(Kaikki_matsit[[#This Row],[Tulos]],    FIND($C$5,Kaikki_matsit[[#This Row],[Tulos]],1)-1)))</f>
        <v>1</v>
      </c>
      <c r="E43" s="4">
        <f>VALUE(TRIM(MID(Kaikki_matsit[[#This Row],[Tulos]],    FIND($C$5,Kaikki_matsit[[#This Row],[Tulos]],1)+1,10)))</f>
        <v>1</v>
      </c>
      <c r="F43" s="32">
        <v>2013</v>
      </c>
      <c r="G43" s="32"/>
    </row>
    <row r="44" spans="1:7" x14ac:dyDescent="0.45">
      <c r="A44" s="13" t="s">
        <v>39</v>
      </c>
      <c r="B44" s="13" t="s">
        <v>49</v>
      </c>
      <c r="C44" s="34" t="s">
        <v>11</v>
      </c>
      <c r="D44" s="4">
        <f>VALUE(TRIM(LEFT(Kaikki_matsit[[#This Row],[Tulos]],    FIND($C$5,Kaikki_matsit[[#This Row],[Tulos]],1)-1)))</f>
        <v>0</v>
      </c>
      <c r="E44" s="4">
        <f>VALUE(TRIM(MID(Kaikki_matsit[[#This Row],[Tulos]],    FIND($C$5,Kaikki_matsit[[#This Row],[Tulos]],1)+1,10)))</f>
        <v>2</v>
      </c>
      <c r="F44" s="32">
        <v>2013</v>
      </c>
      <c r="G44" s="32"/>
    </row>
    <row r="45" spans="1:7" x14ac:dyDescent="0.45">
      <c r="A45" s="13" t="s">
        <v>39</v>
      </c>
      <c r="B45" s="13" t="s">
        <v>50</v>
      </c>
      <c r="C45" s="34" t="s">
        <v>66</v>
      </c>
      <c r="D45" s="4">
        <f>VALUE(TRIM(LEFT(Kaikki_matsit[[#This Row],[Tulos]],    FIND($C$5,Kaikki_matsit[[#This Row],[Tulos]],1)-1)))</f>
        <v>4</v>
      </c>
      <c r="E45" s="4">
        <f>VALUE(TRIM(MID(Kaikki_matsit[[#This Row],[Tulos]],    FIND($C$5,Kaikki_matsit[[#This Row],[Tulos]],1)+1,10)))</f>
        <v>3</v>
      </c>
      <c r="F45" s="32">
        <v>2013</v>
      </c>
      <c r="G45" s="32"/>
    </row>
    <row r="46" spans="1:7" x14ac:dyDescent="0.45">
      <c r="A46" s="13" t="s">
        <v>39</v>
      </c>
      <c r="B46" s="13" t="s">
        <v>51</v>
      </c>
      <c r="C46" s="34" t="s">
        <v>11</v>
      </c>
      <c r="D46" s="4">
        <f>VALUE(TRIM(LEFT(Kaikki_matsit[[#This Row],[Tulos]],    FIND($C$5,Kaikki_matsit[[#This Row],[Tulos]],1)-1)))</f>
        <v>0</v>
      </c>
      <c r="E46" s="4">
        <f>VALUE(TRIM(MID(Kaikki_matsit[[#This Row],[Tulos]],    FIND($C$5,Kaikki_matsit[[#This Row],[Tulos]],1)+1,10)))</f>
        <v>2</v>
      </c>
      <c r="F46" s="32">
        <v>2013</v>
      </c>
      <c r="G46" s="32"/>
    </row>
    <row r="47" spans="1:7" x14ac:dyDescent="0.45">
      <c r="A47" s="13" t="s">
        <v>41</v>
      </c>
      <c r="B47" s="13" t="s">
        <v>17</v>
      </c>
      <c r="C47" s="34" t="s">
        <v>55</v>
      </c>
      <c r="D47" s="4">
        <f>VALUE(TRIM(LEFT(Kaikki_matsit[[#This Row],[Tulos]],    FIND($C$5,Kaikki_matsit[[#This Row],[Tulos]],1)-1)))</f>
        <v>0</v>
      </c>
      <c r="E47" s="4">
        <f>VALUE(TRIM(MID(Kaikki_matsit[[#This Row],[Tulos]],    FIND($C$5,Kaikki_matsit[[#This Row],[Tulos]],1)+1,10)))</f>
        <v>3</v>
      </c>
      <c r="F47" s="32">
        <v>2013</v>
      </c>
      <c r="G47" s="32"/>
    </row>
    <row r="48" spans="1:7" x14ac:dyDescent="0.45">
      <c r="A48" s="13" t="s">
        <v>41</v>
      </c>
      <c r="B48" s="13" t="s">
        <v>39</v>
      </c>
      <c r="C48" s="34" t="s">
        <v>52</v>
      </c>
      <c r="D48" s="4">
        <f>VALUE(TRIM(LEFT(Kaikki_matsit[[#This Row],[Tulos]],    FIND($C$5,Kaikki_matsit[[#This Row],[Tulos]],1)-1)))</f>
        <v>0</v>
      </c>
      <c r="E48" s="4">
        <f>VALUE(TRIM(MID(Kaikki_matsit[[#This Row],[Tulos]],    FIND($C$5,Kaikki_matsit[[#This Row],[Tulos]],1)+1,10)))</f>
        <v>0</v>
      </c>
      <c r="F48" s="32">
        <v>2013</v>
      </c>
      <c r="G48" s="32"/>
    </row>
    <row r="49" spans="1:7" x14ac:dyDescent="0.45">
      <c r="A49" s="13" t="s">
        <v>41</v>
      </c>
      <c r="B49" s="13" t="s">
        <v>5</v>
      </c>
      <c r="C49" s="34" t="s">
        <v>6</v>
      </c>
      <c r="D49" s="4">
        <f>VALUE(TRIM(LEFT(Kaikki_matsit[[#This Row],[Tulos]],    FIND($C$5,Kaikki_matsit[[#This Row],[Tulos]],1)-1)))</f>
        <v>1</v>
      </c>
      <c r="E49" s="4">
        <f>VALUE(TRIM(MID(Kaikki_matsit[[#This Row],[Tulos]],    FIND($C$5,Kaikki_matsit[[#This Row],[Tulos]],1)+1,10)))</f>
        <v>2</v>
      </c>
      <c r="F49" s="32">
        <v>2013</v>
      </c>
      <c r="G49" s="32"/>
    </row>
    <row r="50" spans="1:7" x14ac:dyDescent="0.45">
      <c r="A50" s="13" t="s">
        <v>41</v>
      </c>
      <c r="B50" s="13" t="s">
        <v>8</v>
      </c>
      <c r="C50" s="34" t="s">
        <v>55</v>
      </c>
      <c r="D50" s="4">
        <f>VALUE(TRIM(LEFT(Kaikki_matsit[[#This Row],[Tulos]],    FIND($C$5,Kaikki_matsit[[#This Row],[Tulos]],1)-1)))</f>
        <v>0</v>
      </c>
      <c r="E50" s="4">
        <f>VALUE(TRIM(MID(Kaikki_matsit[[#This Row],[Tulos]],    FIND($C$5,Kaikki_matsit[[#This Row],[Tulos]],1)+1,10)))</f>
        <v>3</v>
      </c>
      <c r="F50" s="32">
        <v>2013</v>
      </c>
      <c r="G50" s="32"/>
    </row>
    <row r="51" spans="1:7" x14ac:dyDescent="0.45">
      <c r="A51" s="13" t="s">
        <v>41</v>
      </c>
      <c r="B51" s="13" t="s">
        <v>10</v>
      </c>
      <c r="C51" s="34" t="s">
        <v>52</v>
      </c>
      <c r="D51" s="4">
        <f>VALUE(TRIM(LEFT(Kaikki_matsit[[#This Row],[Tulos]],    FIND($C$5,Kaikki_matsit[[#This Row],[Tulos]],1)-1)))</f>
        <v>0</v>
      </c>
      <c r="E51" s="4">
        <f>VALUE(TRIM(MID(Kaikki_matsit[[#This Row],[Tulos]],    FIND($C$5,Kaikki_matsit[[#This Row],[Tulos]],1)+1,10)))</f>
        <v>0</v>
      </c>
      <c r="F51" s="32">
        <v>2013</v>
      </c>
      <c r="G51" s="32"/>
    </row>
    <row r="52" spans="1:7" x14ac:dyDescent="0.45">
      <c r="A52" s="13" t="s">
        <v>41</v>
      </c>
      <c r="B52" s="13" t="s">
        <v>7</v>
      </c>
      <c r="C52" s="34" t="s">
        <v>63</v>
      </c>
      <c r="D52" s="4">
        <f>VALUE(TRIM(LEFT(Kaikki_matsit[[#This Row],[Tulos]],    FIND($C$5,Kaikki_matsit[[#This Row],[Tulos]],1)-1)))</f>
        <v>3</v>
      </c>
      <c r="E52" s="4">
        <f>VALUE(TRIM(MID(Kaikki_matsit[[#This Row],[Tulos]],    FIND($C$5,Kaikki_matsit[[#This Row],[Tulos]],1)+1,10)))</f>
        <v>1</v>
      </c>
      <c r="F52" s="32">
        <v>2013</v>
      </c>
      <c r="G52" s="32"/>
    </row>
    <row r="53" spans="1:7" x14ac:dyDescent="0.45">
      <c r="A53" s="13" t="s">
        <v>41</v>
      </c>
      <c r="B53" s="13" t="s">
        <v>42</v>
      </c>
      <c r="C53" s="34" t="s">
        <v>56</v>
      </c>
      <c r="D53" s="4">
        <f>VALUE(TRIM(LEFT(Kaikki_matsit[[#This Row],[Tulos]],    FIND($C$5,Kaikki_matsit[[#This Row],[Tulos]],1)-1)))</f>
        <v>0</v>
      </c>
      <c r="E53" s="4">
        <f>VALUE(TRIM(MID(Kaikki_matsit[[#This Row],[Tulos]],    FIND($C$5,Kaikki_matsit[[#This Row],[Tulos]],1)+1,10)))</f>
        <v>4</v>
      </c>
      <c r="F53" s="32">
        <v>2013</v>
      </c>
      <c r="G53" s="32"/>
    </row>
    <row r="54" spans="1:7" x14ac:dyDescent="0.45">
      <c r="A54" s="13" t="s">
        <v>41</v>
      </c>
      <c r="B54" s="13" t="s">
        <v>12</v>
      </c>
      <c r="C54" s="34" t="s">
        <v>67</v>
      </c>
      <c r="D54" s="4">
        <f>VALUE(TRIM(LEFT(Kaikki_matsit[[#This Row],[Tulos]],    FIND($C$5,Kaikki_matsit[[#This Row],[Tulos]],1)-1)))</f>
        <v>3</v>
      </c>
      <c r="E54" s="4">
        <f>VALUE(TRIM(MID(Kaikki_matsit[[#This Row],[Tulos]],    FIND($C$5,Kaikki_matsit[[#This Row],[Tulos]],1)+1,10)))</f>
        <v>6</v>
      </c>
      <c r="F54" s="32">
        <v>2013</v>
      </c>
      <c r="G54" s="32"/>
    </row>
    <row r="55" spans="1:7" x14ac:dyDescent="0.45">
      <c r="A55" s="13" t="s">
        <v>41</v>
      </c>
      <c r="B55" s="13" t="s">
        <v>43</v>
      </c>
      <c r="C55" s="34" t="s">
        <v>64</v>
      </c>
      <c r="D55" s="4">
        <f>VALUE(TRIM(LEFT(Kaikki_matsit[[#This Row],[Tulos]],    FIND($C$5,Kaikki_matsit[[#This Row],[Tulos]],1)-1)))</f>
        <v>3</v>
      </c>
      <c r="E55" s="4">
        <f>VALUE(TRIM(MID(Kaikki_matsit[[#This Row],[Tulos]],    FIND($C$5,Kaikki_matsit[[#This Row],[Tulos]],1)+1,10)))</f>
        <v>2</v>
      </c>
      <c r="F55" s="32">
        <v>2013</v>
      </c>
      <c r="G55" s="32"/>
    </row>
    <row r="56" spans="1:7" x14ac:dyDescent="0.45">
      <c r="A56" s="13" t="s">
        <v>41</v>
      </c>
      <c r="B56" s="13" t="s">
        <v>44</v>
      </c>
      <c r="C56" s="34" t="s">
        <v>9</v>
      </c>
      <c r="D56" s="4">
        <f>VALUE(TRIM(LEFT(Kaikki_matsit[[#This Row],[Tulos]],    FIND($C$5,Kaikki_matsit[[#This Row],[Tulos]],1)-1)))</f>
        <v>2</v>
      </c>
      <c r="E56" s="4">
        <f>VALUE(TRIM(MID(Kaikki_matsit[[#This Row],[Tulos]],    FIND($C$5,Kaikki_matsit[[#This Row],[Tulos]],1)+1,10)))</f>
        <v>2</v>
      </c>
      <c r="F56" s="32">
        <v>2013</v>
      </c>
      <c r="G56" s="32"/>
    </row>
    <row r="57" spans="1:7" x14ac:dyDescent="0.45">
      <c r="A57" s="13" t="s">
        <v>41</v>
      </c>
      <c r="B57" s="13" t="s">
        <v>45</v>
      </c>
      <c r="C57" s="34" t="s">
        <v>6</v>
      </c>
      <c r="D57" s="4">
        <f>VALUE(TRIM(LEFT(Kaikki_matsit[[#This Row],[Tulos]],    FIND($C$5,Kaikki_matsit[[#This Row],[Tulos]],1)-1)))</f>
        <v>1</v>
      </c>
      <c r="E57" s="4">
        <f>VALUE(TRIM(MID(Kaikki_matsit[[#This Row],[Tulos]],    FIND($C$5,Kaikki_matsit[[#This Row],[Tulos]],1)+1,10)))</f>
        <v>2</v>
      </c>
      <c r="F57" s="32">
        <v>2013</v>
      </c>
      <c r="G57" s="32"/>
    </row>
    <row r="58" spans="1:7" x14ac:dyDescent="0.45">
      <c r="A58" s="13" t="s">
        <v>41</v>
      </c>
      <c r="B58" s="13" t="s">
        <v>46</v>
      </c>
      <c r="C58" s="34" t="s">
        <v>13</v>
      </c>
      <c r="D58" s="4">
        <f>VALUE(TRIM(LEFT(Kaikki_matsit[[#This Row],[Tulos]],    FIND($C$5,Kaikki_matsit[[#This Row],[Tulos]],1)-1)))</f>
        <v>2</v>
      </c>
      <c r="E58" s="4">
        <f>VALUE(TRIM(MID(Kaikki_matsit[[#This Row],[Tulos]],    FIND($C$5,Kaikki_matsit[[#This Row],[Tulos]],1)+1,10)))</f>
        <v>1</v>
      </c>
      <c r="F58" s="32">
        <v>2013</v>
      </c>
      <c r="G58" s="32"/>
    </row>
    <row r="59" spans="1:7" x14ac:dyDescent="0.45">
      <c r="A59" s="13" t="s">
        <v>41</v>
      </c>
      <c r="B59" s="13" t="s">
        <v>18</v>
      </c>
      <c r="C59" s="34" t="s">
        <v>55</v>
      </c>
      <c r="D59" s="4">
        <f>VALUE(TRIM(LEFT(Kaikki_matsit[[#This Row],[Tulos]],    FIND($C$5,Kaikki_matsit[[#This Row],[Tulos]],1)-1)))</f>
        <v>0</v>
      </c>
      <c r="E59" s="4">
        <f>VALUE(TRIM(MID(Kaikki_matsit[[#This Row],[Tulos]],    FIND($C$5,Kaikki_matsit[[#This Row],[Tulos]],1)+1,10)))</f>
        <v>3</v>
      </c>
      <c r="F59" s="32">
        <v>2013</v>
      </c>
      <c r="G59" s="32"/>
    </row>
    <row r="60" spans="1:7" x14ac:dyDescent="0.45">
      <c r="A60" s="13" t="s">
        <v>41</v>
      </c>
      <c r="B60" s="13" t="s">
        <v>47</v>
      </c>
      <c r="C60" s="34" t="s">
        <v>19</v>
      </c>
      <c r="D60" s="4">
        <f>VALUE(TRIM(LEFT(Kaikki_matsit[[#This Row],[Tulos]],    FIND($C$5,Kaikki_matsit[[#This Row],[Tulos]],1)-1)))</f>
        <v>1</v>
      </c>
      <c r="E60" s="4">
        <f>VALUE(TRIM(MID(Kaikki_matsit[[#This Row],[Tulos]],    FIND($C$5,Kaikki_matsit[[#This Row],[Tulos]],1)+1,10)))</f>
        <v>1</v>
      </c>
      <c r="F60" s="32">
        <v>2013</v>
      </c>
      <c r="G60" s="32"/>
    </row>
    <row r="61" spans="1:7" x14ac:dyDescent="0.45">
      <c r="A61" s="13" t="s">
        <v>41</v>
      </c>
      <c r="B61" s="13" t="s">
        <v>14</v>
      </c>
      <c r="C61" s="34" t="s">
        <v>9</v>
      </c>
      <c r="D61" s="4">
        <f>VALUE(TRIM(LEFT(Kaikki_matsit[[#This Row],[Tulos]],    FIND($C$5,Kaikki_matsit[[#This Row],[Tulos]],1)-1)))</f>
        <v>2</v>
      </c>
      <c r="E61" s="4">
        <f>VALUE(TRIM(MID(Kaikki_matsit[[#This Row],[Tulos]],    FIND($C$5,Kaikki_matsit[[#This Row],[Tulos]],1)+1,10)))</f>
        <v>2</v>
      </c>
      <c r="F61" s="32">
        <v>2013</v>
      </c>
      <c r="G61" s="32"/>
    </row>
    <row r="62" spans="1:7" x14ac:dyDescent="0.45">
      <c r="A62" s="13" t="s">
        <v>41</v>
      </c>
      <c r="B62" s="13" t="s">
        <v>48</v>
      </c>
      <c r="C62" s="34" t="s">
        <v>53</v>
      </c>
      <c r="D62" s="4">
        <f>VALUE(TRIM(LEFT(Kaikki_matsit[[#This Row],[Tulos]],    FIND($C$5,Kaikki_matsit[[#This Row],[Tulos]],1)-1)))</f>
        <v>1</v>
      </c>
      <c r="E62" s="4">
        <f>VALUE(TRIM(MID(Kaikki_matsit[[#This Row],[Tulos]],    FIND($C$5,Kaikki_matsit[[#This Row],[Tulos]],1)+1,10)))</f>
        <v>0</v>
      </c>
      <c r="F62" s="32">
        <v>2013</v>
      </c>
      <c r="G62" s="32"/>
    </row>
    <row r="63" spans="1:7" x14ac:dyDescent="0.45">
      <c r="A63" s="13" t="s">
        <v>41</v>
      </c>
      <c r="B63" s="13" t="s">
        <v>49</v>
      </c>
      <c r="C63" s="34" t="s">
        <v>54</v>
      </c>
      <c r="D63" s="4">
        <f>VALUE(TRIM(LEFT(Kaikki_matsit[[#This Row],[Tulos]],    FIND($C$5,Kaikki_matsit[[#This Row],[Tulos]],1)-1)))</f>
        <v>0</v>
      </c>
      <c r="E63" s="4">
        <f>VALUE(TRIM(MID(Kaikki_matsit[[#This Row],[Tulos]],    FIND($C$5,Kaikki_matsit[[#This Row],[Tulos]],1)+1,10)))</f>
        <v>1</v>
      </c>
      <c r="F63" s="32">
        <v>2013</v>
      </c>
      <c r="G63" s="32"/>
    </row>
    <row r="64" spans="1:7" x14ac:dyDescent="0.45">
      <c r="A64" s="13" t="s">
        <v>41</v>
      </c>
      <c r="B64" s="13" t="s">
        <v>50</v>
      </c>
      <c r="C64" s="34" t="s">
        <v>53</v>
      </c>
      <c r="D64" s="4">
        <f>VALUE(TRIM(LEFT(Kaikki_matsit[[#This Row],[Tulos]],    FIND($C$5,Kaikki_matsit[[#This Row],[Tulos]],1)-1)))</f>
        <v>1</v>
      </c>
      <c r="E64" s="4">
        <f>VALUE(TRIM(MID(Kaikki_matsit[[#This Row],[Tulos]],    FIND($C$5,Kaikki_matsit[[#This Row],[Tulos]],1)+1,10)))</f>
        <v>0</v>
      </c>
      <c r="F64" s="32">
        <v>2013</v>
      </c>
      <c r="G64" s="32"/>
    </row>
    <row r="65" spans="1:7" x14ac:dyDescent="0.45">
      <c r="A65" s="13" t="s">
        <v>41</v>
      </c>
      <c r="B65" s="13" t="s">
        <v>51</v>
      </c>
      <c r="C65" s="34" t="s">
        <v>11</v>
      </c>
      <c r="D65" s="4">
        <f>VALUE(TRIM(LEFT(Kaikki_matsit[[#This Row],[Tulos]],    FIND($C$5,Kaikki_matsit[[#This Row],[Tulos]],1)-1)))</f>
        <v>0</v>
      </c>
      <c r="E65" s="4">
        <f>VALUE(TRIM(MID(Kaikki_matsit[[#This Row],[Tulos]],    FIND($C$5,Kaikki_matsit[[#This Row],[Tulos]],1)+1,10)))</f>
        <v>2</v>
      </c>
      <c r="F65" s="32">
        <v>2013</v>
      </c>
      <c r="G65" s="32"/>
    </row>
    <row r="66" spans="1:7" x14ac:dyDescent="0.45">
      <c r="A66" s="13" t="s">
        <v>5</v>
      </c>
      <c r="B66" s="13" t="s">
        <v>17</v>
      </c>
      <c r="C66" s="34" t="s">
        <v>57</v>
      </c>
      <c r="D66" s="4">
        <f>VALUE(TRIM(LEFT(Kaikki_matsit[[#This Row],[Tulos]],    FIND($C$5,Kaikki_matsit[[#This Row],[Tulos]],1)-1)))</f>
        <v>6</v>
      </c>
      <c r="E66" s="4">
        <f>VALUE(TRIM(MID(Kaikki_matsit[[#This Row],[Tulos]],    FIND($C$5,Kaikki_matsit[[#This Row],[Tulos]],1)+1,10)))</f>
        <v>0</v>
      </c>
      <c r="F66" s="32">
        <v>2013</v>
      </c>
      <c r="G66" s="32"/>
    </row>
    <row r="67" spans="1:7" x14ac:dyDescent="0.45">
      <c r="A67" s="13" t="s">
        <v>5</v>
      </c>
      <c r="B67" s="13" t="s">
        <v>39</v>
      </c>
      <c r="C67" s="34" t="s">
        <v>13</v>
      </c>
      <c r="D67" s="4">
        <f>VALUE(TRIM(LEFT(Kaikki_matsit[[#This Row],[Tulos]],    FIND($C$5,Kaikki_matsit[[#This Row],[Tulos]],1)-1)))</f>
        <v>2</v>
      </c>
      <c r="E67" s="4">
        <f>VALUE(TRIM(MID(Kaikki_matsit[[#This Row],[Tulos]],    FIND($C$5,Kaikki_matsit[[#This Row],[Tulos]],1)+1,10)))</f>
        <v>1</v>
      </c>
      <c r="F67" s="32">
        <v>2013</v>
      </c>
      <c r="G67" s="32"/>
    </row>
    <row r="68" spans="1:7" x14ac:dyDescent="0.45">
      <c r="A68" s="13" t="s">
        <v>5</v>
      </c>
      <c r="B68" s="13" t="s">
        <v>41</v>
      </c>
      <c r="C68" s="34" t="s">
        <v>62</v>
      </c>
      <c r="D68" s="4">
        <f>VALUE(TRIM(LEFT(Kaikki_matsit[[#This Row],[Tulos]],    FIND($C$5,Kaikki_matsit[[#This Row],[Tulos]],1)-1)))</f>
        <v>4</v>
      </c>
      <c r="E68" s="4">
        <f>VALUE(TRIM(MID(Kaikki_matsit[[#This Row],[Tulos]],    FIND($C$5,Kaikki_matsit[[#This Row],[Tulos]],1)+1,10)))</f>
        <v>1</v>
      </c>
      <c r="F68" s="32">
        <v>2013</v>
      </c>
      <c r="G68" s="32"/>
    </row>
    <row r="69" spans="1:7" x14ac:dyDescent="0.45">
      <c r="A69" s="13" t="s">
        <v>5</v>
      </c>
      <c r="B69" s="13" t="s">
        <v>8</v>
      </c>
      <c r="C69" s="34" t="s">
        <v>13</v>
      </c>
      <c r="D69" s="4">
        <f>VALUE(TRIM(LEFT(Kaikki_matsit[[#This Row],[Tulos]],    FIND($C$5,Kaikki_matsit[[#This Row],[Tulos]],1)-1)))</f>
        <v>2</v>
      </c>
      <c r="E69" s="4">
        <f>VALUE(TRIM(MID(Kaikki_matsit[[#This Row],[Tulos]],    FIND($C$5,Kaikki_matsit[[#This Row],[Tulos]],1)+1,10)))</f>
        <v>1</v>
      </c>
      <c r="F69" s="32">
        <v>2013</v>
      </c>
      <c r="G69" s="32"/>
    </row>
    <row r="70" spans="1:7" x14ac:dyDescent="0.45">
      <c r="A70" s="13" t="s">
        <v>5</v>
      </c>
      <c r="B70" s="13" t="s">
        <v>10</v>
      </c>
      <c r="C70" s="34" t="s">
        <v>53</v>
      </c>
      <c r="D70" s="4">
        <f>VALUE(TRIM(LEFT(Kaikki_matsit[[#This Row],[Tulos]],    FIND($C$5,Kaikki_matsit[[#This Row],[Tulos]],1)-1)))</f>
        <v>1</v>
      </c>
      <c r="E70" s="4">
        <f>VALUE(TRIM(MID(Kaikki_matsit[[#This Row],[Tulos]],    FIND($C$5,Kaikki_matsit[[#This Row],[Tulos]],1)+1,10)))</f>
        <v>0</v>
      </c>
      <c r="F70" s="32">
        <v>2013</v>
      </c>
      <c r="G70" s="32"/>
    </row>
    <row r="71" spans="1:7" x14ac:dyDescent="0.45">
      <c r="A71" s="13" t="s">
        <v>5</v>
      </c>
      <c r="B71" s="13" t="s">
        <v>7</v>
      </c>
      <c r="C71" s="34" t="s">
        <v>16</v>
      </c>
      <c r="D71" s="4">
        <f>VALUE(TRIM(LEFT(Kaikki_matsit[[#This Row],[Tulos]],    FIND($C$5,Kaikki_matsit[[#This Row],[Tulos]],1)-1)))</f>
        <v>2</v>
      </c>
      <c r="E71" s="4">
        <f>VALUE(TRIM(MID(Kaikki_matsit[[#This Row],[Tulos]],    FIND($C$5,Kaikki_matsit[[#This Row],[Tulos]],1)+1,10)))</f>
        <v>0</v>
      </c>
      <c r="F71" s="32">
        <v>2013</v>
      </c>
      <c r="G71" s="32"/>
    </row>
    <row r="72" spans="1:7" x14ac:dyDescent="0.45">
      <c r="A72" s="13" t="s">
        <v>5</v>
      </c>
      <c r="B72" s="13" t="s">
        <v>42</v>
      </c>
      <c r="C72" s="34" t="s">
        <v>16</v>
      </c>
      <c r="D72" s="4">
        <f>VALUE(TRIM(LEFT(Kaikki_matsit[[#This Row],[Tulos]],    FIND($C$5,Kaikki_matsit[[#This Row],[Tulos]],1)-1)))</f>
        <v>2</v>
      </c>
      <c r="E72" s="4">
        <f>VALUE(TRIM(MID(Kaikki_matsit[[#This Row],[Tulos]],    FIND($C$5,Kaikki_matsit[[#This Row],[Tulos]],1)+1,10)))</f>
        <v>0</v>
      </c>
      <c r="F72" s="32">
        <v>2013</v>
      </c>
      <c r="G72" s="32"/>
    </row>
    <row r="73" spans="1:7" x14ac:dyDescent="0.45">
      <c r="A73" s="13" t="s">
        <v>5</v>
      </c>
      <c r="B73" s="13" t="s">
        <v>12</v>
      </c>
      <c r="C73" s="34" t="s">
        <v>13</v>
      </c>
      <c r="D73" s="4">
        <f>VALUE(TRIM(LEFT(Kaikki_matsit[[#This Row],[Tulos]],    FIND($C$5,Kaikki_matsit[[#This Row],[Tulos]],1)-1)))</f>
        <v>2</v>
      </c>
      <c r="E73" s="4">
        <f>VALUE(TRIM(MID(Kaikki_matsit[[#This Row],[Tulos]],    FIND($C$5,Kaikki_matsit[[#This Row],[Tulos]],1)+1,10)))</f>
        <v>1</v>
      </c>
      <c r="F73" s="32">
        <v>2013</v>
      </c>
      <c r="G73" s="32"/>
    </row>
    <row r="74" spans="1:7" x14ac:dyDescent="0.45">
      <c r="A74" s="13" t="s">
        <v>5</v>
      </c>
      <c r="B74" s="13" t="s">
        <v>43</v>
      </c>
      <c r="C74" s="34" t="s">
        <v>13</v>
      </c>
      <c r="D74" s="4">
        <f>VALUE(TRIM(LEFT(Kaikki_matsit[[#This Row],[Tulos]],    FIND($C$5,Kaikki_matsit[[#This Row],[Tulos]],1)-1)))</f>
        <v>2</v>
      </c>
      <c r="E74" s="4">
        <f>VALUE(TRIM(MID(Kaikki_matsit[[#This Row],[Tulos]],    FIND($C$5,Kaikki_matsit[[#This Row],[Tulos]],1)+1,10)))</f>
        <v>1</v>
      </c>
      <c r="F74" s="32">
        <v>2013</v>
      </c>
      <c r="G74" s="32"/>
    </row>
    <row r="75" spans="1:7" x14ac:dyDescent="0.45">
      <c r="A75" s="13" t="s">
        <v>5</v>
      </c>
      <c r="B75" s="13" t="s">
        <v>44</v>
      </c>
      <c r="C75" s="34" t="s">
        <v>63</v>
      </c>
      <c r="D75" s="4">
        <f>VALUE(TRIM(LEFT(Kaikki_matsit[[#This Row],[Tulos]],    FIND($C$5,Kaikki_matsit[[#This Row],[Tulos]],1)-1)))</f>
        <v>3</v>
      </c>
      <c r="E75" s="4">
        <f>VALUE(TRIM(MID(Kaikki_matsit[[#This Row],[Tulos]],    FIND($C$5,Kaikki_matsit[[#This Row],[Tulos]],1)+1,10)))</f>
        <v>1</v>
      </c>
      <c r="F75" s="32">
        <v>2013</v>
      </c>
      <c r="G75" s="32"/>
    </row>
    <row r="76" spans="1:7" x14ac:dyDescent="0.45">
      <c r="A76" s="13" t="s">
        <v>5</v>
      </c>
      <c r="B76" s="13" t="s">
        <v>45</v>
      </c>
      <c r="C76" s="34" t="s">
        <v>40</v>
      </c>
      <c r="D76" s="4">
        <f>VALUE(TRIM(LEFT(Kaikki_matsit[[#This Row],[Tulos]],    FIND($C$5,Kaikki_matsit[[#This Row],[Tulos]],1)-1)))</f>
        <v>3</v>
      </c>
      <c r="E76" s="4">
        <f>VALUE(TRIM(MID(Kaikki_matsit[[#This Row],[Tulos]],    FIND($C$5,Kaikki_matsit[[#This Row],[Tulos]],1)+1,10)))</f>
        <v>0</v>
      </c>
      <c r="F76" s="32">
        <v>2013</v>
      </c>
      <c r="G76" s="32"/>
    </row>
    <row r="77" spans="1:7" x14ac:dyDescent="0.45">
      <c r="A77" s="13" t="s">
        <v>5</v>
      </c>
      <c r="B77" s="13" t="s">
        <v>46</v>
      </c>
      <c r="C77" s="34" t="s">
        <v>52</v>
      </c>
      <c r="D77" s="4">
        <f>VALUE(TRIM(LEFT(Kaikki_matsit[[#This Row],[Tulos]],    FIND($C$5,Kaikki_matsit[[#This Row],[Tulos]],1)-1)))</f>
        <v>0</v>
      </c>
      <c r="E77" s="4">
        <f>VALUE(TRIM(MID(Kaikki_matsit[[#This Row],[Tulos]],    FIND($C$5,Kaikki_matsit[[#This Row],[Tulos]],1)+1,10)))</f>
        <v>0</v>
      </c>
      <c r="F77" s="32">
        <v>2013</v>
      </c>
      <c r="G77" s="32"/>
    </row>
    <row r="78" spans="1:7" x14ac:dyDescent="0.45">
      <c r="A78" s="13" t="s">
        <v>5</v>
      </c>
      <c r="B78" s="13" t="s">
        <v>18</v>
      </c>
      <c r="C78" s="34" t="s">
        <v>63</v>
      </c>
      <c r="D78" s="4">
        <f>VALUE(TRIM(LEFT(Kaikki_matsit[[#This Row],[Tulos]],    FIND($C$5,Kaikki_matsit[[#This Row],[Tulos]],1)-1)))</f>
        <v>3</v>
      </c>
      <c r="E78" s="4">
        <f>VALUE(TRIM(MID(Kaikki_matsit[[#This Row],[Tulos]],    FIND($C$5,Kaikki_matsit[[#This Row],[Tulos]],1)+1,10)))</f>
        <v>1</v>
      </c>
      <c r="F78" s="32">
        <v>2013</v>
      </c>
      <c r="G78" s="32"/>
    </row>
    <row r="79" spans="1:7" x14ac:dyDescent="0.45">
      <c r="A79" s="13" t="s">
        <v>5</v>
      </c>
      <c r="B79" s="13" t="s">
        <v>47</v>
      </c>
      <c r="C79" s="34" t="s">
        <v>40</v>
      </c>
      <c r="D79" s="4">
        <f>VALUE(TRIM(LEFT(Kaikki_matsit[[#This Row],[Tulos]],    FIND($C$5,Kaikki_matsit[[#This Row],[Tulos]],1)-1)))</f>
        <v>3</v>
      </c>
      <c r="E79" s="4">
        <f>VALUE(TRIM(MID(Kaikki_matsit[[#This Row],[Tulos]],    FIND($C$5,Kaikki_matsit[[#This Row],[Tulos]],1)+1,10)))</f>
        <v>0</v>
      </c>
      <c r="F79" s="32">
        <v>2013</v>
      </c>
      <c r="G79" s="32"/>
    </row>
    <row r="80" spans="1:7" x14ac:dyDescent="0.45">
      <c r="A80" s="13" t="s">
        <v>5</v>
      </c>
      <c r="B80" s="13" t="s">
        <v>14</v>
      </c>
      <c r="C80" s="34" t="s">
        <v>6</v>
      </c>
      <c r="D80" s="4">
        <f>VALUE(TRIM(LEFT(Kaikki_matsit[[#This Row],[Tulos]],    FIND($C$5,Kaikki_matsit[[#This Row],[Tulos]],1)-1)))</f>
        <v>1</v>
      </c>
      <c r="E80" s="4">
        <f>VALUE(TRIM(MID(Kaikki_matsit[[#This Row],[Tulos]],    FIND($C$5,Kaikki_matsit[[#This Row],[Tulos]],1)+1,10)))</f>
        <v>2</v>
      </c>
      <c r="F80" s="32">
        <v>2013</v>
      </c>
      <c r="G80" s="32"/>
    </row>
    <row r="81" spans="1:7" x14ac:dyDescent="0.45">
      <c r="A81" s="13" t="s">
        <v>5</v>
      </c>
      <c r="B81" s="13" t="s">
        <v>48</v>
      </c>
      <c r="C81" s="34" t="s">
        <v>53</v>
      </c>
      <c r="D81" s="4">
        <f>VALUE(TRIM(LEFT(Kaikki_matsit[[#This Row],[Tulos]],    FIND($C$5,Kaikki_matsit[[#This Row],[Tulos]],1)-1)))</f>
        <v>1</v>
      </c>
      <c r="E81" s="4">
        <f>VALUE(TRIM(MID(Kaikki_matsit[[#This Row],[Tulos]],    FIND($C$5,Kaikki_matsit[[#This Row],[Tulos]],1)+1,10)))</f>
        <v>0</v>
      </c>
      <c r="F81" s="32">
        <v>2013</v>
      </c>
      <c r="G81" s="32"/>
    </row>
    <row r="82" spans="1:7" x14ac:dyDescent="0.45">
      <c r="A82" s="13" t="s">
        <v>5</v>
      </c>
      <c r="B82" s="13" t="s">
        <v>49</v>
      </c>
      <c r="C82" s="34" t="s">
        <v>58</v>
      </c>
      <c r="D82" s="4">
        <f>VALUE(TRIM(LEFT(Kaikki_matsit[[#This Row],[Tulos]],    FIND($C$5,Kaikki_matsit[[#This Row],[Tulos]],1)-1)))</f>
        <v>4</v>
      </c>
      <c r="E82" s="4">
        <f>VALUE(TRIM(MID(Kaikki_matsit[[#This Row],[Tulos]],    FIND($C$5,Kaikki_matsit[[#This Row],[Tulos]],1)+1,10)))</f>
        <v>0</v>
      </c>
      <c r="F82" s="32">
        <v>2013</v>
      </c>
      <c r="G82" s="32"/>
    </row>
    <row r="83" spans="1:7" x14ac:dyDescent="0.45">
      <c r="A83" s="13" t="s">
        <v>5</v>
      </c>
      <c r="B83" s="13" t="s">
        <v>50</v>
      </c>
      <c r="C83" s="34" t="s">
        <v>9</v>
      </c>
      <c r="D83" s="4">
        <f>VALUE(TRIM(LEFT(Kaikki_matsit[[#This Row],[Tulos]],    FIND($C$5,Kaikki_matsit[[#This Row],[Tulos]],1)-1)))</f>
        <v>2</v>
      </c>
      <c r="E83" s="4">
        <f>VALUE(TRIM(MID(Kaikki_matsit[[#This Row],[Tulos]],    FIND($C$5,Kaikki_matsit[[#This Row],[Tulos]],1)+1,10)))</f>
        <v>2</v>
      </c>
      <c r="F83" s="32">
        <v>2013</v>
      </c>
      <c r="G83" s="32"/>
    </row>
    <row r="84" spans="1:7" x14ac:dyDescent="0.45">
      <c r="A84" s="13" t="s">
        <v>5</v>
      </c>
      <c r="B84" s="13" t="s">
        <v>51</v>
      </c>
      <c r="C84" s="34" t="s">
        <v>52</v>
      </c>
      <c r="D84" s="4">
        <f>VALUE(TRIM(LEFT(Kaikki_matsit[[#This Row],[Tulos]],    FIND($C$5,Kaikki_matsit[[#This Row],[Tulos]],1)-1)))</f>
        <v>0</v>
      </c>
      <c r="E84" s="4">
        <f>VALUE(TRIM(MID(Kaikki_matsit[[#This Row],[Tulos]],    FIND($C$5,Kaikki_matsit[[#This Row],[Tulos]],1)+1,10)))</f>
        <v>0</v>
      </c>
      <c r="F84" s="32">
        <v>2013</v>
      </c>
      <c r="G84" s="32"/>
    </row>
    <row r="85" spans="1:7" x14ac:dyDescent="0.45">
      <c r="A85" s="13" t="s">
        <v>8</v>
      </c>
      <c r="B85" s="13" t="s">
        <v>17</v>
      </c>
      <c r="C85" s="34" t="s">
        <v>11</v>
      </c>
      <c r="D85" s="4">
        <f>VALUE(TRIM(LEFT(Kaikki_matsit[[#This Row],[Tulos]],    FIND($C$5,Kaikki_matsit[[#This Row],[Tulos]],1)-1)))</f>
        <v>0</v>
      </c>
      <c r="E85" s="4">
        <f>VALUE(TRIM(MID(Kaikki_matsit[[#This Row],[Tulos]],    FIND($C$5,Kaikki_matsit[[#This Row],[Tulos]],1)+1,10)))</f>
        <v>2</v>
      </c>
      <c r="F85" s="32">
        <v>2013</v>
      </c>
      <c r="G85" s="32"/>
    </row>
    <row r="86" spans="1:7" x14ac:dyDescent="0.45">
      <c r="A86" s="13" t="s">
        <v>8</v>
      </c>
      <c r="B86" s="13" t="s">
        <v>39</v>
      </c>
      <c r="C86" s="34" t="s">
        <v>53</v>
      </c>
      <c r="D86" s="4">
        <f>VALUE(TRIM(LEFT(Kaikki_matsit[[#This Row],[Tulos]],    FIND($C$5,Kaikki_matsit[[#This Row],[Tulos]],1)-1)))</f>
        <v>1</v>
      </c>
      <c r="E86" s="4">
        <f>VALUE(TRIM(MID(Kaikki_matsit[[#This Row],[Tulos]],    FIND($C$5,Kaikki_matsit[[#This Row],[Tulos]],1)+1,10)))</f>
        <v>0</v>
      </c>
      <c r="F86" s="32">
        <v>2013</v>
      </c>
      <c r="G86" s="32"/>
    </row>
    <row r="87" spans="1:7" x14ac:dyDescent="0.45">
      <c r="A87" s="13" t="s">
        <v>8</v>
      </c>
      <c r="B87" s="13" t="s">
        <v>41</v>
      </c>
      <c r="C87" s="34" t="s">
        <v>16</v>
      </c>
      <c r="D87" s="4">
        <f>VALUE(TRIM(LEFT(Kaikki_matsit[[#This Row],[Tulos]],    FIND($C$5,Kaikki_matsit[[#This Row],[Tulos]],1)-1)))</f>
        <v>2</v>
      </c>
      <c r="E87" s="4">
        <f>VALUE(TRIM(MID(Kaikki_matsit[[#This Row],[Tulos]],    FIND($C$5,Kaikki_matsit[[#This Row],[Tulos]],1)+1,10)))</f>
        <v>0</v>
      </c>
      <c r="F87" s="32">
        <v>2013</v>
      </c>
      <c r="G87" s="32"/>
    </row>
    <row r="88" spans="1:7" x14ac:dyDescent="0.45">
      <c r="A88" s="13" t="s">
        <v>8</v>
      </c>
      <c r="B88" s="13" t="s">
        <v>5</v>
      </c>
      <c r="C88" s="34" t="s">
        <v>53</v>
      </c>
      <c r="D88" s="4">
        <f>VALUE(TRIM(LEFT(Kaikki_matsit[[#This Row],[Tulos]],    FIND($C$5,Kaikki_matsit[[#This Row],[Tulos]],1)-1)))</f>
        <v>1</v>
      </c>
      <c r="E88" s="4">
        <f>VALUE(TRIM(MID(Kaikki_matsit[[#This Row],[Tulos]],    FIND($C$5,Kaikki_matsit[[#This Row],[Tulos]],1)+1,10)))</f>
        <v>0</v>
      </c>
      <c r="F88" s="32">
        <v>2013</v>
      </c>
      <c r="G88" s="32"/>
    </row>
    <row r="89" spans="1:7" x14ac:dyDescent="0.45">
      <c r="A89" s="13" t="s">
        <v>8</v>
      </c>
      <c r="B89" s="13" t="s">
        <v>10</v>
      </c>
      <c r="C89" s="34" t="s">
        <v>52</v>
      </c>
      <c r="D89" s="4">
        <f>VALUE(TRIM(LEFT(Kaikki_matsit[[#This Row],[Tulos]],    FIND($C$5,Kaikki_matsit[[#This Row],[Tulos]],1)-1)))</f>
        <v>0</v>
      </c>
      <c r="E89" s="4">
        <f>VALUE(TRIM(MID(Kaikki_matsit[[#This Row],[Tulos]],    FIND($C$5,Kaikki_matsit[[#This Row],[Tulos]],1)+1,10)))</f>
        <v>0</v>
      </c>
      <c r="F89" s="32">
        <v>2013</v>
      </c>
      <c r="G89" s="32"/>
    </row>
    <row r="90" spans="1:7" x14ac:dyDescent="0.45">
      <c r="A90" s="13" t="s">
        <v>8</v>
      </c>
      <c r="B90" s="13" t="s">
        <v>7</v>
      </c>
      <c r="C90" s="34" t="s">
        <v>65</v>
      </c>
      <c r="D90" s="4">
        <f>VALUE(TRIM(LEFT(Kaikki_matsit[[#This Row],[Tulos]],    FIND($C$5,Kaikki_matsit[[#This Row],[Tulos]],1)-1)))</f>
        <v>1</v>
      </c>
      <c r="E90" s="4">
        <f>VALUE(TRIM(MID(Kaikki_matsit[[#This Row],[Tulos]],    FIND($C$5,Kaikki_matsit[[#This Row],[Tulos]],1)+1,10)))</f>
        <v>4</v>
      </c>
      <c r="F90" s="32">
        <v>2013</v>
      </c>
      <c r="G90" s="32"/>
    </row>
    <row r="91" spans="1:7" x14ac:dyDescent="0.45">
      <c r="A91" s="13" t="s">
        <v>8</v>
      </c>
      <c r="B91" s="13" t="s">
        <v>42</v>
      </c>
      <c r="C91" s="34" t="s">
        <v>53</v>
      </c>
      <c r="D91" s="4">
        <f>VALUE(TRIM(LEFT(Kaikki_matsit[[#This Row],[Tulos]],    FIND($C$5,Kaikki_matsit[[#This Row],[Tulos]],1)-1)))</f>
        <v>1</v>
      </c>
      <c r="E91" s="4">
        <f>VALUE(TRIM(MID(Kaikki_matsit[[#This Row],[Tulos]],    FIND($C$5,Kaikki_matsit[[#This Row],[Tulos]],1)+1,10)))</f>
        <v>0</v>
      </c>
      <c r="F91" s="32">
        <v>2013</v>
      </c>
      <c r="G91" s="32"/>
    </row>
    <row r="92" spans="1:7" x14ac:dyDescent="0.45">
      <c r="A92" s="13" t="s">
        <v>8</v>
      </c>
      <c r="B92" s="13" t="s">
        <v>12</v>
      </c>
      <c r="C92" s="34" t="s">
        <v>68</v>
      </c>
      <c r="D92" s="4">
        <f>VALUE(TRIM(LEFT(Kaikki_matsit[[#This Row],[Tulos]],    FIND($C$5,Kaikki_matsit[[#This Row],[Tulos]],1)-1)))</f>
        <v>3</v>
      </c>
      <c r="E92" s="4">
        <f>VALUE(TRIM(MID(Kaikki_matsit[[#This Row],[Tulos]],    FIND($C$5,Kaikki_matsit[[#This Row],[Tulos]],1)+1,10)))</f>
        <v>3</v>
      </c>
      <c r="F92" s="32">
        <v>2013</v>
      </c>
      <c r="G92" s="32"/>
    </row>
    <row r="93" spans="1:7" x14ac:dyDescent="0.45">
      <c r="A93" s="13" t="s">
        <v>8</v>
      </c>
      <c r="B93" s="13" t="s">
        <v>43</v>
      </c>
      <c r="C93" s="34" t="s">
        <v>11</v>
      </c>
      <c r="D93" s="4">
        <f>VALUE(TRIM(LEFT(Kaikki_matsit[[#This Row],[Tulos]],    FIND($C$5,Kaikki_matsit[[#This Row],[Tulos]],1)-1)))</f>
        <v>0</v>
      </c>
      <c r="E93" s="4">
        <f>VALUE(TRIM(MID(Kaikki_matsit[[#This Row],[Tulos]],    FIND($C$5,Kaikki_matsit[[#This Row],[Tulos]],1)+1,10)))</f>
        <v>2</v>
      </c>
      <c r="F93" s="32">
        <v>2013</v>
      </c>
      <c r="G93" s="32"/>
    </row>
    <row r="94" spans="1:7" x14ac:dyDescent="0.45">
      <c r="A94" s="13" t="s">
        <v>8</v>
      </c>
      <c r="B94" s="13" t="s">
        <v>44</v>
      </c>
      <c r="C94" s="34" t="s">
        <v>11</v>
      </c>
      <c r="D94" s="4">
        <f>VALUE(TRIM(LEFT(Kaikki_matsit[[#This Row],[Tulos]],    FIND($C$5,Kaikki_matsit[[#This Row],[Tulos]],1)-1)))</f>
        <v>0</v>
      </c>
      <c r="E94" s="4">
        <f>VALUE(TRIM(MID(Kaikki_matsit[[#This Row],[Tulos]],    FIND($C$5,Kaikki_matsit[[#This Row],[Tulos]],1)+1,10)))</f>
        <v>2</v>
      </c>
      <c r="F94" s="32">
        <v>2013</v>
      </c>
      <c r="G94" s="32"/>
    </row>
    <row r="95" spans="1:7" x14ac:dyDescent="0.45">
      <c r="A95" s="13" t="s">
        <v>8</v>
      </c>
      <c r="B95" s="13" t="s">
        <v>45</v>
      </c>
      <c r="C95" s="34" t="s">
        <v>55</v>
      </c>
      <c r="D95" s="4">
        <f>VALUE(TRIM(LEFT(Kaikki_matsit[[#This Row],[Tulos]],    FIND($C$5,Kaikki_matsit[[#This Row],[Tulos]],1)-1)))</f>
        <v>0</v>
      </c>
      <c r="E95" s="4">
        <f>VALUE(TRIM(MID(Kaikki_matsit[[#This Row],[Tulos]],    FIND($C$5,Kaikki_matsit[[#This Row],[Tulos]],1)+1,10)))</f>
        <v>3</v>
      </c>
      <c r="F95" s="32">
        <v>2013</v>
      </c>
      <c r="G95" s="32"/>
    </row>
    <row r="96" spans="1:7" x14ac:dyDescent="0.45">
      <c r="A96" s="13" t="s">
        <v>8</v>
      </c>
      <c r="B96" s="13" t="s">
        <v>46</v>
      </c>
      <c r="C96" s="34" t="s">
        <v>19</v>
      </c>
      <c r="D96" s="4">
        <f>VALUE(TRIM(LEFT(Kaikki_matsit[[#This Row],[Tulos]],    FIND($C$5,Kaikki_matsit[[#This Row],[Tulos]],1)-1)))</f>
        <v>1</v>
      </c>
      <c r="E96" s="4">
        <f>VALUE(TRIM(MID(Kaikki_matsit[[#This Row],[Tulos]],    FIND($C$5,Kaikki_matsit[[#This Row],[Tulos]],1)+1,10)))</f>
        <v>1</v>
      </c>
      <c r="F96" s="32">
        <v>2013</v>
      </c>
      <c r="G96" s="32"/>
    </row>
    <row r="97" spans="1:7" x14ac:dyDescent="0.45">
      <c r="A97" s="13" t="s">
        <v>8</v>
      </c>
      <c r="B97" s="13" t="s">
        <v>18</v>
      </c>
      <c r="C97" s="34" t="s">
        <v>54</v>
      </c>
      <c r="D97" s="4">
        <f>VALUE(TRIM(LEFT(Kaikki_matsit[[#This Row],[Tulos]],    FIND($C$5,Kaikki_matsit[[#This Row],[Tulos]],1)-1)))</f>
        <v>0</v>
      </c>
      <c r="E97" s="4">
        <f>VALUE(TRIM(MID(Kaikki_matsit[[#This Row],[Tulos]],    FIND($C$5,Kaikki_matsit[[#This Row],[Tulos]],1)+1,10)))</f>
        <v>1</v>
      </c>
      <c r="F97" s="32">
        <v>2013</v>
      </c>
      <c r="G97" s="32"/>
    </row>
    <row r="98" spans="1:7" x14ac:dyDescent="0.45">
      <c r="A98" s="13" t="s">
        <v>8</v>
      </c>
      <c r="B98" s="13" t="s">
        <v>47</v>
      </c>
      <c r="C98" s="34" t="s">
        <v>53</v>
      </c>
      <c r="D98" s="4">
        <f>VALUE(TRIM(LEFT(Kaikki_matsit[[#This Row],[Tulos]],    FIND($C$5,Kaikki_matsit[[#This Row],[Tulos]],1)-1)))</f>
        <v>1</v>
      </c>
      <c r="E98" s="4">
        <f>VALUE(TRIM(MID(Kaikki_matsit[[#This Row],[Tulos]],    FIND($C$5,Kaikki_matsit[[#This Row],[Tulos]],1)+1,10)))</f>
        <v>0</v>
      </c>
      <c r="F98" s="32">
        <v>2013</v>
      </c>
      <c r="G98" s="32"/>
    </row>
    <row r="99" spans="1:7" x14ac:dyDescent="0.45">
      <c r="A99" s="13" t="s">
        <v>8</v>
      </c>
      <c r="B99" s="13" t="s">
        <v>14</v>
      </c>
      <c r="C99" s="34" t="s">
        <v>63</v>
      </c>
      <c r="D99" s="4">
        <f>VALUE(TRIM(LEFT(Kaikki_matsit[[#This Row],[Tulos]],    FIND($C$5,Kaikki_matsit[[#This Row],[Tulos]],1)-1)))</f>
        <v>3</v>
      </c>
      <c r="E99" s="4">
        <f>VALUE(TRIM(MID(Kaikki_matsit[[#This Row],[Tulos]],    FIND($C$5,Kaikki_matsit[[#This Row],[Tulos]],1)+1,10)))</f>
        <v>1</v>
      </c>
      <c r="F99" s="32">
        <v>2013</v>
      </c>
      <c r="G99" s="32"/>
    </row>
    <row r="100" spans="1:7" x14ac:dyDescent="0.45">
      <c r="A100" s="13" t="s">
        <v>8</v>
      </c>
      <c r="B100" s="13" t="s">
        <v>48</v>
      </c>
      <c r="C100" s="34" t="s">
        <v>11</v>
      </c>
      <c r="D100" s="4">
        <f>VALUE(TRIM(LEFT(Kaikki_matsit[[#This Row],[Tulos]],    FIND($C$5,Kaikki_matsit[[#This Row],[Tulos]],1)-1)))</f>
        <v>0</v>
      </c>
      <c r="E100" s="4">
        <f>VALUE(TRIM(MID(Kaikki_matsit[[#This Row],[Tulos]],    FIND($C$5,Kaikki_matsit[[#This Row],[Tulos]],1)+1,10)))</f>
        <v>2</v>
      </c>
      <c r="F100" s="32">
        <v>2013</v>
      </c>
      <c r="G100" s="32"/>
    </row>
    <row r="101" spans="1:7" x14ac:dyDescent="0.45">
      <c r="A101" s="13" t="s">
        <v>8</v>
      </c>
      <c r="B101" s="13" t="s">
        <v>49</v>
      </c>
      <c r="C101" s="34" t="s">
        <v>54</v>
      </c>
      <c r="D101" s="4">
        <f>VALUE(TRIM(LEFT(Kaikki_matsit[[#This Row],[Tulos]],    FIND($C$5,Kaikki_matsit[[#This Row],[Tulos]],1)-1)))</f>
        <v>0</v>
      </c>
      <c r="E101" s="4">
        <f>VALUE(TRIM(MID(Kaikki_matsit[[#This Row],[Tulos]],    FIND($C$5,Kaikki_matsit[[#This Row],[Tulos]],1)+1,10)))</f>
        <v>1</v>
      </c>
      <c r="F101" s="32">
        <v>2013</v>
      </c>
      <c r="G101" s="32"/>
    </row>
    <row r="102" spans="1:7" x14ac:dyDescent="0.45">
      <c r="A102" s="13" t="s">
        <v>8</v>
      </c>
      <c r="B102" s="13" t="s">
        <v>50</v>
      </c>
      <c r="C102" s="34" t="s">
        <v>63</v>
      </c>
      <c r="D102" s="4">
        <f>VALUE(TRIM(LEFT(Kaikki_matsit[[#This Row],[Tulos]],    FIND($C$5,Kaikki_matsit[[#This Row],[Tulos]],1)-1)))</f>
        <v>3</v>
      </c>
      <c r="E102" s="4">
        <f>VALUE(TRIM(MID(Kaikki_matsit[[#This Row],[Tulos]],    FIND($C$5,Kaikki_matsit[[#This Row],[Tulos]],1)+1,10)))</f>
        <v>1</v>
      </c>
      <c r="F102" s="32">
        <v>2013</v>
      </c>
      <c r="G102" s="32"/>
    </row>
    <row r="103" spans="1:7" x14ac:dyDescent="0.45">
      <c r="A103" s="13" t="s">
        <v>8</v>
      </c>
      <c r="B103" s="13" t="s">
        <v>51</v>
      </c>
      <c r="C103" s="34" t="s">
        <v>53</v>
      </c>
      <c r="D103" s="4">
        <f>VALUE(TRIM(LEFT(Kaikki_matsit[[#This Row],[Tulos]],    FIND($C$5,Kaikki_matsit[[#This Row],[Tulos]],1)-1)))</f>
        <v>1</v>
      </c>
      <c r="E103" s="4">
        <f>VALUE(TRIM(MID(Kaikki_matsit[[#This Row],[Tulos]],    FIND($C$5,Kaikki_matsit[[#This Row],[Tulos]],1)+1,10)))</f>
        <v>0</v>
      </c>
      <c r="F103" s="32">
        <v>2013</v>
      </c>
      <c r="G103" s="32"/>
    </row>
    <row r="104" spans="1:7" x14ac:dyDescent="0.45">
      <c r="A104" s="13" t="s">
        <v>10</v>
      </c>
      <c r="B104" s="13" t="s">
        <v>17</v>
      </c>
      <c r="C104" s="34" t="s">
        <v>40</v>
      </c>
      <c r="D104" s="4">
        <f>VALUE(TRIM(LEFT(Kaikki_matsit[[#This Row],[Tulos]],    FIND($C$5,Kaikki_matsit[[#This Row],[Tulos]],1)-1)))</f>
        <v>3</v>
      </c>
      <c r="E104" s="4">
        <f>VALUE(TRIM(MID(Kaikki_matsit[[#This Row],[Tulos]],    FIND($C$5,Kaikki_matsit[[#This Row],[Tulos]],1)+1,10)))</f>
        <v>0</v>
      </c>
      <c r="F104" s="32">
        <v>2013</v>
      </c>
      <c r="G104" s="32"/>
    </row>
    <row r="105" spans="1:7" x14ac:dyDescent="0.45">
      <c r="A105" s="13" t="s">
        <v>10</v>
      </c>
      <c r="B105" s="13" t="s">
        <v>39</v>
      </c>
      <c r="C105" s="34" t="s">
        <v>13</v>
      </c>
      <c r="D105" s="4">
        <f>VALUE(TRIM(LEFT(Kaikki_matsit[[#This Row],[Tulos]],    FIND($C$5,Kaikki_matsit[[#This Row],[Tulos]],1)-1)))</f>
        <v>2</v>
      </c>
      <c r="E105" s="4">
        <f>VALUE(TRIM(MID(Kaikki_matsit[[#This Row],[Tulos]],    FIND($C$5,Kaikki_matsit[[#This Row],[Tulos]],1)+1,10)))</f>
        <v>1</v>
      </c>
      <c r="F105" s="32">
        <v>2013</v>
      </c>
      <c r="G105" s="32"/>
    </row>
    <row r="106" spans="1:7" x14ac:dyDescent="0.45">
      <c r="A106" s="13" t="s">
        <v>10</v>
      </c>
      <c r="B106" s="13" t="s">
        <v>41</v>
      </c>
      <c r="C106" s="34" t="s">
        <v>13</v>
      </c>
      <c r="D106" s="4">
        <f>VALUE(TRIM(LEFT(Kaikki_matsit[[#This Row],[Tulos]],    FIND($C$5,Kaikki_matsit[[#This Row],[Tulos]],1)-1)))</f>
        <v>2</v>
      </c>
      <c r="E106" s="4">
        <f>VALUE(TRIM(MID(Kaikki_matsit[[#This Row],[Tulos]],    FIND($C$5,Kaikki_matsit[[#This Row],[Tulos]],1)+1,10)))</f>
        <v>1</v>
      </c>
      <c r="F106" s="32">
        <v>2013</v>
      </c>
      <c r="G106" s="32"/>
    </row>
    <row r="107" spans="1:7" x14ac:dyDescent="0.45">
      <c r="A107" s="13" t="s">
        <v>10</v>
      </c>
      <c r="B107" s="13" t="s">
        <v>5</v>
      </c>
      <c r="C107" s="34" t="s">
        <v>53</v>
      </c>
      <c r="D107" s="4">
        <f>VALUE(TRIM(LEFT(Kaikki_matsit[[#This Row],[Tulos]],    FIND($C$5,Kaikki_matsit[[#This Row],[Tulos]],1)-1)))</f>
        <v>1</v>
      </c>
      <c r="E107" s="4">
        <f>VALUE(TRIM(MID(Kaikki_matsit[[#This Row],[Tulos]],    FIND($C$5,Kaikki_matsit[[#This Row],[Tulos]],1)+1,10)))</f>
        <v>0</v>
      </c>
      <c r="F107" s="32">
        <v>2013</v>
      </c>
      <c r="G107" s="32"/>
    </row>
    <row r="108" spans="1:7" x14ac:dyDescent="0.45">
      <c r="A108" s="13" t="s">
        <v>10</v>
      </c>
      <c r="B108" s="13" t="s">
        <v>8</v>
      </c>
      <c r="C108" s="34" t="s">
        <v>69</v>
      </c>
      <c r="D108" s="4">
        <f>VALUE(TRIM(LEFT(Kaikki_matsit[[#This Row],[Tulos]],    FIND($C$5,Kaikki_matsit[[#This Row],[Tulos]],1)-1)))</f>
        <v>2</v>
      </c>
      <c r="E108" s="4">
        <f>VALUE(TRIM(MID(Kaikki_matsit[[#This Row],[Tulos]],    FIND($C$5,Kaikki_matsit[[#This Row],[Tulos]],1)+1,10)))</f>
        <v>3</v>
      </c>
      <c r="F108" s="32">
        <v>2013</v>
      </c>
      <c r="G108" s="32"/>
    </row>
    <row r="109" spans="1:7" x14ac:dyDescent="0.45">
      <c r="A109" s="13" t="s">
        <v>10</v>
      </c>
      <c r="B109" s="13" t="s">
        <v>7</v>
      </c>
      <c r="C109" s="34" t="s">
        <v>62</v>
      </c>
      <c r="D109" s="4">
        <f>VALUE(TRIM(LEFT(Kaikki_matsit[[#This Row],[Tulos]],    FIND($C$5,Kaikki_matsit[[#This Row],[Tulos]],1)-1)))</f>
        <v>4</v>
      </c>
      <c r="E109" s="4">
        <f>VALUE(TRIM(MID(Kaikki_matsit[[#This Row],[Tulos]],    FIND($C$5,Kaikki_matsit[[#This Row],[Tulos]],1)+1,10)))</f>
        <v>1</v>
      </c>
      <c r="F109" s="32">
        <v>2013</v>
      </c>
      <c r="G109" s="32"/>
    </row>
    <row r="110" spans="1:7" x14ac:dyDescent="0.45">
      <c r="A110" s="13" t="s">
        <v>10</v>
      </c>
      <c r="B110" s="13" t="s">
        <v>42</v>
      </c>
      <c r="C110" s="34" t="s">
        <v>13</v>
      </c>
      <c r="D110" s="4">
        <f>VALUE(TRIM(LEFT(Kaikki_matsit[[#This Row],[Tulos]],    FIND($C$5,Kaikki_matsit[[#This Row],[Tulos]],1)-1)))</f>
        <v>2</v>
      </c>
      <c r="E110" s="4">
        <f>VALUE(TRIM(MID(Kaikki_matsit[[#This Row],[Tulos]],    FIND($C$5,Kaikki_matsit[[#This Row],[Tulos]],1)+1,10)))</f>
        <v>1</v>
      </c>
      <c r="F110" s="32">
        <v>2013</v>
      </c>
      <c r="G110" s="32"/>
    </row>
    <row r="111" spans="1:7" x14ac:dyDescent="0.45">
      <c r="A111" s="13" t="s">
        <v>10</v>
      </c>
      <c r="B111" s="13" t="s">
        <v>12</v>
      </c>
      <c r="C111" s="34" t="s">
        <v>68</v>
      </c>
      <c r="D111" s="4">
        <f>VALUE(TRIM(LEFT(Kaikki_matsit[[#This Row],[Tulos]],    FIND($C$5,Kaikki_matsit[[#This Row],[Tulos]],1)-1)))</f>
        <v>3</v>
      </c>
      <c r="E111" s="4">
        <f>VALUE(TRIM(MID(Kaikki_matsit[[#This Row],[Tulos]],    FIND($C$5,Kaikki_matsit[[#This Row],[Tulos]],1)+1,10)))</f>
        <v>3</v>
      </c>
      <c r="F111" s="32">
        <v>2013</v>
      </c>
      <c r="G111" s="32"/>
    </row>
    <row r="112" spans="1:7" x14ac:dyDescent="0.45">
      <c r="A112" s="13" t="s">
        <v>10</v>
      </c>
      <c r="B112" s="13" t="s">
        <v>43</v>
      </c>
      <c r="C112" s="34" t="s">
        <v>69</v>
      </c>
      <c r="D112" s="4">
        <f>VALUE(TRIM(LEFT(Kaikki_matsit[[#This Row],[Tulos]],    FIND($C$5,Kaikki_matsit[[#This Row],[Tulos]],1)-1)))</f>
        <v>2</v>
      </c>
      <c r="E112" s="4">
        <f>VALUE(TRIM(MID(Kaikki_matsit[[#This Row],[Tulos]],    FIND($C$5,Kaikki_matsit[[#This Row],[Tulos]],1)+1,10)))</f>
        <v>3</v>
      </c>
      <c r="F112" s="32">
        <v>2013</v>
      </c>
      <c r="G112" s="32"/>
    </row>
    <row r="113" spans="1:7" x14ac:dyDescent="0.45">
      <c r="A113" s="13" t="s">
        <v>10</v>
      </c>
      <c r="B113" s="13" t="s">
        <v>44</v>
      </c>
      <c r="C113" s="34" t="s">
        <v>16</v>
      </c>
      <c r="D113" s="4">
        <f>VALUE(TRIM(LEFT(Kaikki_matsit[[#This Row],[Tulos]],    FIND($C$5,Kaikki_matsit[[#This Row],[Tulos]],1)-1)))</f>
        <v>2</v>
      </c>
      <c r="E113" s="4">
        <f>VALUE(TRIM(MID(Kaikki_matsit[[#This Row],[Tulos]],    FIND($C$5,Kaikki_matsit[[#This Row],[Tulos]],1)+1,10)))</f>
        <v>0</v>
      </c>
      <c r="F113" s="32">
        <v>2013</v>
      </c>
      <c r="G113" s="32"/>
    </row>
    <row r="114" spans="1:7" x14ac:dyDescent="0.45">
      <c r="A114" s="13" t="s">
        <v>10</v>
      </c>
      <c r="B114" s="13" t="s">
        <v>45</v>
      </c>
      <c r="C114" s="34" t="s">
        <v>64</v>
      </c>
      <c r="D114" s="4">
        <f>VALUE(TRIM(LEFT(Kaikki_matsit[[#This Row],[Tulos]],    FIND($C$5,Kaikki_matsit[[#This Row],[Tulos]],1)-1)))</f>
        <v>3</v>
      </c>
      <c r="E114" s="4">
        <f>VALUE(TRIM(MID(Kaikki_matsit[[#This Row],[Tulos]],    FIND($C$5,Kaikki_matsit[[#This Row],[Tulos]],1)+1,10)))</f>
        <v>2</v>
      </c>
      <c r="F114" s="32">
        <v>2013</v>
      </c>
      <c r="G114" s="32"/>
    </row>
    <row r="115" spans="1:7" x14ac:dyDescent="0.45">
      <c r="A115" s="13" t="s">
        <v>10</v>
      </c>
      <c r="B115" s="13" t="s">
        <v>46</v>
      </c>
      <c r="C115" s="34" t="s">
        <v>16</v>
      </c>
      <c r="D115" s="4">
        <f>VALUE(TRIM(LEFT(Kaikki_matsit[[#This Row],[Tulos]],    FIND($C$5,Kaikki_matsit[[#This Row],[Tulos]],1)-1)))</f>
        <v>2</v>
      </c>
      <c r="E115" s="4">
        <f>VALUE(TRIM(MID(Kaikki_matsit[[#This Row],[Tulos]],    FIND($C$5,Kaikki_matsit[[#This Row],[Tulos]],1)+1,10)))</f>
        <v>0</v>
      </c>
      <c r="F115" s="32">
        <v>2013</v>
      </c>
      <c r="G115" s="32"/>
    </row>
    <row r="116" spans="1:7" x14ac:dyDescent="0.45">
      <c r="A116" s="13" t="s">
        <v>10</v>
      </c>
      <c r="B116" s="13" t="s">
        <v>18</v>
      </c>
      <c r="C116" s="34" t="s">
        <v>13</v>
      </c>
      <c r="D116" s="4">
        <f>VALUE(TRIM(LEFT(Kaikki_matsit[[#This Row],[Tulos]],    FIND($C$5,Kaikki_matsit[[#This Row],[Tulos]],1)-1)))</f>
        <v>2</v>
      </c>
      <c r="E116" s="4">
        <f>VALUE(TRIM(MID(Kaikki_matsit[[#This Row],[Tulos]],    FIND($C$5,Kaikki_matsit[[#This Row],[Tulos]],1)+1,10)))</f>
        <v>1</v>
      </c>
      <c r="F116" s="32">
        <v>2013</v>
      </c>
      <c r="G116" s="32"/>
    </row>
    <row r="117" spans="1:7" x14ac:dyDescent="0.45">
      <c r="A117" s="13" t="s">
        <v>10</v>
      </c>
      <c r="B117" s="13" t="s">
        <v>47</v>
      </c>
      <c r="C117" s="34" t="s">
        <v>58</v>
      </c>
      <c r="D117" s="4">
        <f>VALUE(TRIM(LEFT(Kaikki_matsit[[#This Row],[Tulos]],    FIND($C$5,Kaikki_matsit[[#This Row],[Tulos]],1)-1)))</f>
        <v>4</v>
      </c>
      <c r="E117" s="4">
        <f>VALUE(TRIM(MID(Kaikki_matsit[[#This Row],[Tulos]],    FIND($C$5,Kaikki_matsit[[#This Row],[Tulos]],1)+1,10)))</f>
        <v>0</v>
      </c>
      <c r="F117" s="32">
        <v>2013</v>
      </c>
      <c r="G117" s="32"/>
    </row>
    <row r="118" spans="1:7" x14ac:dyDescent="0.45">
      <c r="A118" s="13" t="s">
        <v>10</v>
      </c>
      <c r="B118" s="13" t="s">
        <v>14</v>
      </c>
      <c r="C118" s="34" t="s">
        <v>54</v>
      </c>
      <c r="D118" s="4">
        <f>VALUE(TRIM(LEFT(Kaikki_matsit[[#This Row],[Tulos]],    FIND($C$5,Kaikki_matsit[[#This Row],[Tulos]],1)-1)))</f>
        <v>0</v>
      </c>
      <c r="E118" s="4">
        <f>VALUE(TRIM(MID(Kaikki_matsit[[#This Row],[Tulos]],    FIND($C$5,Kaikki_matsit[[#This Row],[Tulos]],1)+1,10)))</f>
        <v>1</v>
      </c>
      <c r="F118" s="32">
        <v>2013</v>
      </c>
      <c r="G118" s="32"/>
    </row>
    <row r="119" spans="1:7" x14ac:dyDescent="0.45">
      <c r="A119" s="13" t="s">
        <v>10</v>
      </c>
      <c r="B119" s="13" t="s">
        <v>48</v>
      </c>
      <c r="C119" s="34" t="s">
        <v>64</v>
      </c>
      <c r="D119" s="4">
        <f>VALUE(TRIM(LEFT(Kaikki_matsit[[#This Row],[Tulos]],    FIND($C$5,Kaikki_matsit[[#This Row],[Tulos]],1)-1)))</f>
        <v>3</v>
      </c>
      <c r="E119" s="4">
        <f>VALUE(TRIM(MID(Kaikki_matsit[[#This Row],[Tulos]],    FIND($C$5,Kaikki_matsit[[#This Row],[Tulos]],1)+1,10)))</f>
        <v>2</v>
      </c>
      <c r="F119" s="32">
        <v>2013</v>
      </c>
      <c r="G119" s="32"/>
    </row>
    <row r="120" spans="1:7" x14ac:dyDescent="0.45">
      <c r="A120" s="13" t="s">
        <v>10</v>
      </c>
      <c r="B120" s="13" t="s">
        <v>49</v>
      </c>
      <c r="C120" s="34" t="s">
        <v>52</v>
      </c>
      <c r="D120" s="4">
        <f>VALUE(TRIM(LEFT(Kaikki_matsit[[#This Row],[Tulos]],    FIND($C$5,Kaikki_matsit[[#This Row],[Tulos]],1)-1)))</f>
        <v>0</v>
      </c>
      <c r="E120" s="4">
        <f>VALUE(TRIM(MID(Kaikki_matsit[[#This Row],[Tulos]],    FIND($C$5,Kaikki_matsit[[#This Row],[Tulos]],1)+1,10)))</f>
        <v>0</v>
      </c>
      <c r="F120" s="32">
        <v>2013</v>
      </c>
      <c r="G120" s="32"/>
    </row>
    <row r="121" spans="1:7" x14ac:dyDescent="0.45">
      <c r="A121" s="13" t="s">
        <v>10</v>
      </c>
      <c r="B121" s="13" t="s">
        <v>50</v>
      </c>
      <c r="C121" s="34" t="s">
        <v>52</v>
      </c>
      <c r="D121" s="4">
        <f>VALUE(TRIM(LEFT(Kaikki_matsit[[#This Row],[Tulos]],    FIND($C$5,Kaikki_matsit[[#This Row],[Tulos]],1)-1)))</f>
        <v>0</v>
      </c>
      <c r="E121" s="4">
        <f>VALUE(TRIM(MID(Kaikki_matsit[[#This Row],[Tulos]],    FIND($C$5,Kaikki_matsit[[#This Row],[Tulos]],1)+1,10)))</f>
        <v>0</v>
      </c>
      <c r="F121" s="32">
        <v>2013</v>
      </c>
      <c r="G121" s="32"/>
    </row>
    <row r="122" spans="1:7" x14ac:dyDescent="0.45">
      <c r="A122" s="13" t="s">
        <v>10</v>
      </c>
      <c r="B122" s="13" t="s">
        <v>51</v>
      </c>
      <c r="C122" s="34" t="s">
        <v>53</v>
      </c>
      <c r="D122" s="4">
        <f>VALUE(TRIM(LEFT(Kaikki_matsit[[#This Row],[Tulos]],    FIND($C$5,Kaikki_matsit[[#This Row],[Tulos]],1)-1)))</f>
        <v>1</v>
      </c>
      <c r="E122" s="4">
        <f>VALUE(TRIM(MID(Kaikki_matsit[[#This Row],[Tulos]],    FIND($C$5,Kaikki_matsit[[#This Row],[Tulos]],1)+1,10)))</f>
        <v>0</v>
      </c>
      <c r="F122" s="32">
        <v>2013</v>
      </c>
      <c r="G122" s="32"/>
    </row>
    <row r="123" spans="1:7" x14ac:dyDescent="0.45">
      <c r="A123" s="13" t="s">
        <v>7</v>
      </c>
      <c r="B123" s="13" t="s">
        <v>17</v>
      </c>
      <c r="C123" s="34" t="s">
        <v>15</v>
      </c>
      <c r="D123" s="4">
        <f>VALUE(TRIM(LEFT(Kaikki_matsit[[#This Row],[Tulos]],    FIND($C$5,Kaikki_matsit[[#This Row],[Tulos]],1)-1)))</f>
        <v>1</v>
      </c>
      <c r="E123" s="4">
        <f>VALUE(TRIM(MID(Kaikki_matsit[[#This Row],[Tulos]],    FIND($C$5,Kaikki_matsit[[#This Row],[Tulos]],1)+1,10)))</f>
        <v>3</v>
      </c>
      <c r="F123" s="32">
        <v>2013</v>
      </c>
      <c r="G123" s="32"/>
    </row>
    <row r="124" spans="1:7" x14ac:dyDescent="0.45">
      <c r="A124" s="13" t="s">
        <v>7</v>
      </c>
      <c r="B124" s="13" t="s">
        <v>39</v>
      </c>
      <c r="C124" s="34" t="s">
        <v>16</v>
      </c>
      <c r="D124" s="4">
        <f>VALUE(TRIM(LEFT(Kaikki_matsit[[#This Row],[Tulos]],    FIND($C$5,Kaikki_matsit[[#This Row],[Tulos]],1)-1)))</f>
        <v>2</v>
      </c>
      <c r="E124" s="4">
        <f>VALUE(TRIM(MID(Kaikki_matsit[[#This Row],[Tulos]],    FIND($C$5,Kaikki_matsit[[#This Row],[Tulos]],1)+1,10)))</f>
        <v>0</v>
      </c>
      <c r="F124" s="32">
        <v>2013</v>
      </c>
      <c r="G124" s="32"/>
    </row>
    <row r="125" spans="1:7" x14ac:dyDescent="0.45">
      <c r="A125" s="13" t="s">
        <v>7</v>
      </c>
      <c r="B125" s="13" t="s">
        <v>41</v>
      </c>
      <c r="C125" s="34" t="s">
        <v>6</v>
      </c>
      <c r="D125" s="4">
        <f>VALUE(TRIM(LEFT(Kaikki_matsit[[#This Row],[Tulos]],    FIND($C$5,Kaikki_matsit[[#This Row],[Tulos]],1)-1)))</f>
        <v>1</v>
      </c>
      <c r="E125" s="4">
        <f>VALUE(TRIM(MID(Kaikki_matsit[[#This Row],[Tulos]],    FIND($C$5,Kaikki_matsit[[#This Row],[Tulos]],1)+1,10)))</f>
        <v>2</v>
      </c>
      <c r="F125" s="32">
        <v>2013</v>
      </c>
      <c r="G125" s="32"/>
    </row>
    <row r="126" spans="1:7" x14ac:dyDescent="0.45">
      <c r="A126" s="13" t="s">
        <v>7</v>
      </c>
      <c r="B126" s="13" t="s">
        <v>5</v>
      </c>
      <c r="C126" s="34" t="s">
        <v>15</v>
      </c>
      <c r="D126" s="4">
        <f>VALUE(TRIM(LEFT(Kaikki_matsit[[#This Row],[Tulos]],    FIND($C$5,Kaikki_matsit[[#This Row],[Tulos]],1)-1)))</f>
        <v>1</v>
      </c>
      <c r="E126" s="4">
        <f>VALUE(TRIM(MID(Kaikki_matsit[[#This Row],[Tulos]],    FIND($C$5,Kaikki_matsit[[#This Row],[Tulos]],1)+1,10)))</f>
        <v>3</v>
      </c>
      <c r="F126" s="32">
        <v>2013</v>
      </c>
      <c r="G126" s="32"/>
    </row>
    <row r="127" spans="1:7" x14ac:dyDescent="0.45">
      <c r="A127" s="13" t="s">
        <v>7</v>
      </c>
      <c r="B127" s="13" t="s">
        <v>8</v>
      </c>
      <c r="C127" s="34" t="s">
        <v>9</v>
      </c>
      <c r="D127" s="4">
        <f>VALUE(TRIM(LEFT(Kaikki_matsit[[#This Row],[Tulos]],    FIND($C$5,Kaikki_matsit[[#This Row],[Tulos]],1)-1)))</f>
        <v>2</v>
      </c>
      <c r="E127" s="4">
        <f>VALUE(TRIM(MID(Kaikki_matsit[[#This Row],[Tulos]],    FIND($C$5,Kaikki_matsit[[#This Row],[Tulos]],1)+1,10)))</f>
        <v>2</v>
      </c>
      <c r="F127" s="32">
        <v>2013</v>
      </c>
      <c r="G127" s="32"/>
    </row>
    <row r="128" spans="1:7" x14ac:dyDescent="0.45">
      <c r="A128" s="13" t="s">
        <v>7</v>
      </c>
      <c r="B128" s="13" t="s">
        <v>10</v>
      </c>
      <c r="C128" s="34" t="s">
        <v>15</v>
      </c>
      <c r="D128" s="4">
        <f>VALUE(TRIM(LEFT(Kaikki_matsit[[#This Row],[Tulos]],    FIND($C$5,Kaikki_matsit[[#This Row],[Tulos]],1)-1)))</f>
        <v>1</v>
      </c>
      <c r="E128" s="4">
        <f>VALUE(TRIM(MID(Kaikki_matsit[[#This Row],[Tulos]],    FIND($C$5,Kaikki_matsit[[#This Row],[Tulos]],1)+1,10)))</f>
        <v>3</v>
      </c>
      <c r="F128" s="32">
        <v>2013</v>
      </c>
      <c r="G128" s="32"/>
    </row>
    <row r="129" spans="1:7" x14ac:dyDescent="0.45">
      <c r="A129" s="13" t="s">
        <v>7</v>
      </c>
      <c r="B129" s="13" t="s">
        <v>42</v>
      </c>
      <c r="C129" s="34" t="s">
        <v>9</v>
      </c>
      <c r="D129" s="4">
        <f>VALUE(TRIM(LEFT(Kaikki_matsit[[#This Row],[Tulos]],    FIND($C$5,Kaikki_matsit[[#This Row],[Tulos]],1)-1)))</f>
        <v>2</v>
      </c>
      <c r="E129" s="4">
        <f>VALUE(TRIM(MID(Kaikki_matsit[[#This Row],[Tulos]],    FIND($C$5,Kaikki_matsit[[#This Row],[Tulos]],1)+1,10)))</f>
        <v>2</v>
      </c>
      <c r="F129" s="32">
        <v>2013</v>
      </c>
      <c r="G129" s="32"/>
    </row>
    <row r="130" spans="1:7" x14ac:dyDescent="0.45">
      <c r="A130" s="13" t="s">
        <v>7</v>
      </c>
      <c r="B130" s="13" t="s">
        <v>12</v>
      </c>
      <c r="C130" s="34" t="s">
        <v>69</v>
      </c>
      <c r="D130" s="4">
        <f>VALUE(TRIM(LEFT(Kaikki_matsit[[#This Row],[Tulos]],    FIND($C$5,Kaikki_matsit[[#This Row],[Tulos]],1)-1)))</f>
        <v>2</v>
      </c>
      <c r="E130" s="4">
        <f>VALUE(TRIM(MID(Kaikki_matsit[[#This Row],[Tulos]],    FIND($C$5,Kaikki_matsit[[#This Row],[Tulos]],1)+1,10)))</f>
        <v>3</v>
      </c>
      <c r="F130" s="32">
        <v>2013</v>
      </c>
      <c r="G130" s="32"/>
    </row>
    <row r="131" spans="1:7" x14ac:dyDescent="0.45">
      <c r="A131" s="13" t="s">
        <v>7</v>
      </c>
      <c r="B131" s="13" t="s">
        <v>43</v>
      </c>
      <c r="C131" s="34" t="s">
        <v>70</v>
      </c>
      <c r="D131" s="4">
        <f>VALUE(TRIM(LEFT(Kaikki_matsit[[#This Row],[Tulos]],    FIND($C$5,Kaikki_matsit[[#This Row],[Tulos]],1)-1)))</f>
        <v>2</v>
      </c>
      <c r="E131" s="4">
        <f>VALUE(TRIM(MID(Kaikki_matsit[[#This Row],[Tulos]],    FIND($C$5,Kaikki_matsit[[#This Row],[Tulos]],1)+1,10)))</f>
        <v>4</v>
      </c>
      <c r="F131" s="32">
        <v>2013</v>
      </c>
      <c r="G131" s="32"/>
    </row>
    <row r="132" spans="1:7" x14ac:dyDescent="0.45">
      <c r="A132" s="13" t="s">
        <v>7</v>
      </c>
      <c r="B132" s="13" t="s">
        <v>44</v>
      </c>
      <c r="C132" s="34" t="s">
        <v>15</v>
      </c>
      <c r="D132" s="4">
        <f>VALUE(TRIM(LEFT(Kaikki_matsit[[#This Row],[Tulos]],    FIND($C$5,Kaikki_matsit[[#This Row],[Tulos]],1)-1)))</f>
        <v>1</v>
      </c>
      <c r="E132" s="4">
        <f>VALUE(TRIM(MID(Kaikki_matsit[[#This Row],[Tulos]],    FIND($C$5,Kaikki_matsit[[#This Row],[Tulos]],1)+1,10)))</f>
        <v>3</v>
      </c>
      <c r="F132" s="32">
        <v>2013</v>
      </c>
      <c r="G132" s="32"/>
    </row>
    <row r="133" spans="1:7" x14ac:dyDescent="0.45">
      <c r="A133" s="13" t="s">
        <v>7</v>
      </c>
      <c r="B133" s="13" t="s">
        <v>45</v>
      </c>
      <c r="C133" s="34" t="s">
        <v>53</v>
      </c>
      <c r="D133" s="4">
        <f>VALUE(TRIM(LEFT(Kaikki_matsit[[#This Row],[Tulos]],    FIND($C$5,Kaikki_matsit[[#This Row],[Tulos]],1)-1)))</f>
        <v>1</v>
      </c>
      <c r="E133" s="4">
        <f>VALUE(TRIM(MID(Kaikki_matsit[[#This Row],[Tulos]],    FIND($C$5,Kaikki_matsit[[#This Row],[Tulos]],1)+1,10)))</f>
        <v>0</v>
      </c>
      <c r="F133" s="32">
        <v>2013</v>
      </c>
      <c r="G133" s="32"/>
    </row>
    <row r="134" spans="1:7" x14ac:dyDescent="0.45">
      <c r="A134" s="13" t="s">
        <v>7</v>
      </c>
      <c r="B134" s="13" t="s">
        <v>46</v>
      </c>
      <c r="C134" s="34" t="s">
        <v>53</v>
      </c>
      <c r="D134" s="4">
        <f>VALUE(TRIM(LEFT(Kaikki_matsit[[#This Row],[Tulos]],    FIND($C$5,Kaikki_matsit[[#This Row],[Tulos]],1)-1)))</f>
        <v>1</v>
      </c>
      <c r="E134" s="4">
        <f>VALUE(TRIM(MID(Kaikki_matsit[[#This Row],[Tulos]],    FIND($C$5,Kaikki_matsit[[#This Row],[Tulos]],1)+1,10)))</f>
        <v>0</v>
      </c>
      <c r="F134" s="32">
        <v>2013</v>
      </c>
      <c r="G134" s="32"/>
    </row>
    <row r="135" spans="1:7" x14ac:dyDescent="0.45">
      <c r="A135" s="13" t="s">
        <v>7</v>
      </c>
      <c r="B135" s="13" t="s">
        <v>18</v>
      </c>
      <c r="C135" s="34" t="s">
        <v>55</v>
      </c>
      <c r="D135" s="4">
        <f>VALUE(TRIM(LEFT(Kaikki_matsit[[#This Row],[Tulos]],    FIND($C$5,Kaikki_matsit[[#This Row],[Tulos]],1)-1)))</f>
        <v>0</v>
      </c>
      <c r="E135" s="4">
        <f>VALUE(TRIM(MID(Kaikki_matsit[[#This Row],[Tulos]],    FIND($C$5,Kaikki_matsit[[#This Row],[Tulos]],1)+1,10)))</f>
        <v>3</v>
      </c>
      <c r="F135" s="32">
        <v>2013</v>
      </c>
      <c r="G135" s="32"/>
    </row>
    <row r="136" spans="1:7" x14ac:dyDescent="0.45">
      <c r="A136" s="13" t="s">
        <v>7</v>
      </c>
      <c r="B136" s="13" t="s">
        <v>47</v>
      </c>
      <c r="C136" s="34" t="s">
        <v>53</v>
      </c>
      <c r="D136" s="4">
        <f>VALUE(TRIM(LEFT(Kaikki_matsit[[#This Row],[Tulos]],    FIND($C$5,Kaikki_matsit[[#This Row],[Tulos]],1)-1)))</f>
        <v>1</v>
      </c>
      <c r="E136" s="4">
        <f>VALUE(TRIM(MID(Kaikki_matsit[[#This Row],[Tulos]],    FIND($C$5,Kaikki_matsit[[#This Row],[Tulos]],1)+1,10)))</f>
        <v>0</v>
      </c>
      <c r="F136" s="32">
        <v>2013</v>
      </c>
      <c r="G136" s="32"/>
    </row>
    <row r="137" spans="1:7" x14ac:dyDescent="0.45">
      <c r="A137" s="13" t="s">
        <v>7</v>
      </c>
      <c r="B137" s="13" t="s">
        <v>14</v>
      </c>
      <c r="C137" s="34" t="s">
        <v>65</v>
      </c>
      <c r="D137" s="4">
        <f>VALUE(TRIM(LEFT(Kaikki_matsit[[#This Row],[Tulos]],    FIND($C$5,Kaikki_matsit[[#This Row],[Tulos]],1)-1)))</f>
        <v>1</v>
      </c>
      <c r="E137" s="4">
        <f>VALUE(TRIM(MID(Kaikki_matsit[[#This Row],[Tulos]],    FIND($C$5,Kaikki_matsit[[#This Row],[Tulos]],1)+1,10)))</f>
        <v>4</v>
      </c>
      <c r="F137" s="32">
        <v>2013</v>
      </c>
      <c r="G137" s="32"/>
    </row>
    <row r="138" spans="1:7" x14ac:dyDescent="0.45">
      <c r="A138" s="13" t="s">
        <v>7</v>
      </c>
      <c r="B138" s="13" t="s">
        <v>48</v>
      </c>
      <c r="C138" s="34" t="s">
        <v>6</v>
      </c>
      <c r="D138" s="4">
        <f>VALUE(TRIM(LEFT(Kaikki_matsit[[#This Row],[Tulos]],    FIND($C$5,Kaikki_matsit[[#This Row],[Tulos]],1)-1)))</f>
        <v>1</v>
      </c>
      <c r="E138" s="4">
        <f>VALUE(TRIM(MID(Kaikki_matsit[[#This Row],[Tulos]],    FIND($C$5,Kaikki_matsit[[#This Row],[Tulos]],1)+1,10)))</f>
        <v>2</v>
      </c>
      <c r="F138" s="32">
        <v>2013</v>
      </c>
      <c r="G138" s="32"/>
    </row>
    <row r="139" spans="1:7" x14ac:dyDescent="0.45">
      <c r="A139" s="13" t="s">
        <v>7</v>
      </c>
      <c r="B139" s="13" t="s">
        <v>49</v>
      </c>
      <c r="C139" s="34" t="s">
        <v>6</v>
      </c>
      <c r="D139" s="4">
        <f>VALUE(TRIM(LEFT(Kaikki_matsit[[#This Row],[Tulos]],    FIND($C$5,Kaikki_matsit[[#This Row],[Tulos]],1)-1)))</f>
        <v>1</v>
      </c>
      <c r="E139" s="4">
        <f>VALUE(TRIM(MID(Kaikki_matsit[[#This Row],[Tulos]],    FIND($C$5,Kaikki_matsit[[#This Row],[Tulos]],1)+1,10)))</f>
        <v>2</v>
      </c>
      <c r="F139" s="32">
        <v>2013</v>
      </c>
      <c r="G139" s="32"/>
    </row>
    <row r="140" spans="1:7" x14ac:dyDescent="0.45">
      <c r="A140" s="13" t="s">
        <v>7</v>
      </c>
      <c r="B140" s="13" t="s">
        <v>50</v>
      </c>
      <c r="C140" s="34" t="s">
        <v>19</v>
      </c>
      <c r="D140" s="4">
        <f>VALUE(TRIM(LEFT(Kaikki_matsit[[#This Row],[Tulos]],    FIND($C$5,Kaikki_matsit[[#This Row],[Tulos]],1)-1)))</f>
        <v>1</v>
      </c>
      <c r="E140" s="4">
        <f>VALUE(TRIM(MID(Kaikki_matsit[[#This Row],[Tulos]],    FIND($C$5,Kaikki_matsit[[#This Row],[Tulos]],1)+1,10)))</f>
        <v>1</v>
      </c>
      <c r="F140" s="32">
        <v>2013</v>
      </c>
      <c r="G140" s="32"/>
    </row>
    <row r="141" spans="1:7" x14ac:dyDescent="0.45">
      <c r="A141" s="13" t="s">
        <v>7</v>
      </c>
      <c r="B141" s="13" t="s">
        <v>51</v>
      </c>
      <c r="C141" s="34" t="s">
        <v>13</v>
      </c>
      <c r="D141" s="4">
        <f>VALUE(TRIM(LEFT(Kaikki_matsit[[#This Row],[Tulos]],    FIND($C$5,Kaikki_matsit[[#This Row],[Tulos]],1)-1)))</f>
        <v>2</v>
      </c>
      <c r="E141" s="4">
        <f>VALUE(TRIM(MID(Kaikki_matsit[[#This Row],[Tulos]],    FIND($C$5,Kaikki_matsit[[#This Row],[Tulos]],1)+1,10)))</f>
        <v>1</v>
      </c>
      <c r="F141" s="32">
        <v>2013</v>
      </c>
      <c r="G141" s="32"/>
    </row>
    <row r="142" spans="1:7" x14ac:dyDescent="0.45">
      <c r="A142" s="13" t="s">
        <v>42</v>
      </c>
      <c r="B142" s="13" t="s">
        <v>17</v>
      </c>
      <c r="C142" s="34" t="s">
        <v>55</v>
      </c>
      <c r="D142" s="4">
        <f>VALUE(TRIM(LEFT(Kaikki_matsit[[#This Row],[Tulos]],    FIND($C$5,Kaikki_matsit[[#This Row],[Tulos]],1)-1)))</f>
        <v>0</v>
      </c>
      <c r="E142" s="4">
        <f>VALUE(TRIM(MID(Kaikki_matsit[[#This Row],[Tulos]],    FIND($C$5,Kaikki_matsit[[#This Row],[Tulos]],1)+1,10)))</f>
        <v>3</v>
      </c>
      <c r="F142" s="32">
        <v>2013</v>
      </c>
      <c r="G142" s="32"/>
    </row>
    <row r="143" spans="1:7" x14ac:dyDescent="0.45">
      <c r="A143" s="13" t="s">
        <v>42</v>
      </c>
      <c r="B143" s="13" t="s">
        <v>39</v>
      </c>
      <c r="C143" s="34" t="s">
        <v>52</v>
      </c>
      <c r="D143" s="4">
        <f>VALUE(TRIM(LEFT(Kaikki_matsit[[#This Row],[Tulos]],    FIND($C$5,Kaikki_matsit[[#This Row],[Tulos]],1)-1)))</f>
        <v>0</v>
      </c>
      <c r="E143" s="4">
        <f>VALUE(TRIM(MID(Kaikki_matsit[[#This Row],[Tulos]],    FIND($C$5,Kaikki_matsit[[#This Row],[Tulos]],1)+1,10)))</f>
        <v>0</v>
      </c>
      <c r="F143" s="32">
        <v>2013</v>
      </c>
      <c r="G143" s="32"/>
    </row>
    <row r="144" spans="1:7" x14ac:dyDescent="0.45">
      <c r="A144" s="13" t="s">
        <v>42</v>
      </c>
      <c r="B144" s="13" t="s">
        <v>41</v>
      </c>
      <c r="C144" s="34" t="s">
        <v>19</v>
      </c>
      <c r="D144" s="4">
        <f>VALUE(TRIM(LEFT(Kaikki_matsit[[#This Row],[Tulos]],    FIND($C$5,Kaikki_matsit[[#This Row],[Tulos]],1)-1)))</f>
        <v>1</v>
      </c>
      <c r="E144" s="4">
        <f>VALUE(TRIM(MID(Kaikki_matsit[[#This Row],[Tulos]],    FIND($C$5,Kaikki_matsit[[#This Row],[Tulos]],1)+1,10)))</f>
        <v>1</v>
      </c>
      <c r="F144" s="32">
        <v>2013</v>
      </c>
      <c r="G144" s="32"/>
    </row>
    <row r="145" spans="1:7" x14ac:dyDescent="0.45">
      <c r="A145" s="13" t="s">
        <v>42</v>
      </c>
      <c r="B145" s="13" t="s">
        <v>5</v>
      </c>
      <c r="C145" s="34" t="s">
        <v>11</v>
      </c>
      <c r="D145" s="4">
        <f>VALUE(TRIM(LEFT(Kaikki_matsit[[#This Row],[Tulos]],    FIND($C$5,Kaikki_matsit[[#This Row],[Tulos]],1)-1)))</f>
        <v>0</v>
      </c>
      <c r="E145" s="4">
        <f>VALUE(TRIM(MID(Kaikki_matsit[[#This Row],[Tulos]],    FIND($C$5,Kaikki_matsit[[#This Row],[Tulos]],1)+1,10)))</f>
        <v>2</v>
      </c>
      <c r="F145" s="32">
        <v>2013</v>
      </c>
      <c r="G145" s="32"/>
    </row>
    <row r="146" spans="1:7" x14ac:dyDescent="0.45">
      <c r="A146" s="13" t="s">
        <v>42</v>
      </c>
      <c r="B146" s="13" t="s">
        <v>8</v>
      </c>
      <c r="C146" s="34" t="s">
        <v>54</v>
      </c>
      <c r="D146" s="4">
        <f>VALUE(TRIM(LEFT(Kaikki_matsit[[#This Row],[Tulos]],    FIND($C$5,Kaikki_matsit[[#This Row],[Tulos]],1)-1)))</f>
        <v>0</v>
      </c>
      <c r="E146" s="4">
        <f>VALUE(TRIM(MID(Kaikki_matsit[[#This Row],[Tulos]],    FIND($C$5,Kaikki_matsit[[#This Row],[Tulos]],1)+1,10)))</f>
        <v>1</v>
      </c>
      <c r="F146" s="32">
        <v>2013</v>
      </c>
      <c r="G146" s="32"/>
    </row>
    <row r="147" spans="1:7" x14ac:dyDescent="0.45">
      <c r="A147" s="13" t="s">
        <v>42</v>
      </c>
      <c r="B147" s="13" t="s">
        <v>10</v>
      </c>
      <c r="C147" s="34" t="s">
        <v>11</v>
      </c>
      <c r="D147" s="4">
        <f>VALUE(TRIM(LEFT(Kaikki_matsit[[#This Row],[Tulos]],    FIND($C$5,Kaikki_matsit[[#This Row],[Tulos]],1)-1)))</f>
        <v>0</v>
      </c>
      <c r="E147" s="4">
        <f>VALUE(TRIM(MID(Kaikki_matsit[[#This Row],[Tulos]],    FIND($C$5,Kaikki_matsit[[#This Row],[Tulos]],1)+1,10)))</f>
        <v>2</v>
      </c>
      <c r="F147" s="32">
        <v>2013</v>
      </c>
      <c r="G147" s="32"/>
    </row>
    <row r="148" spans="1:7" x14ac:dyDescent="0.45">
      <c r="A148" s="13" t="s">
        <v>42</v>
      </c>
      <c r="B148" s="13" t="s">
        <v>7</v>
      </c>
      <c r="C148" s="34" t="s">
        <v>57</v>
      </c>
      <c r="D148" s="4">
        <f>VALUE(TRIM(LEFT(Kaikki_matsit[[#This Row],[Tulos]],    FIND($C$5,Kaikki_matsit[[#This Row],[Tulos]],1)-1)))</f>
        <v>6</v>
      </c>
      <c r="E148" s="4">
        <f>VALUE(TRIM(MID(Kaikki_matsit[[#This Row],[Tulos]],    FIND($C$5,Kaikki_matsit[[#This Row],[Tulos]],1)+1,10)))</f>
        <v>0</v>
      </c>
      <c r="F148" s="32">
        <v>2013</v>
      </c>
      <c r="G148" s="32"/>
    </row>
    <row r="149" spans="1:7" x14ac:dyDescent="0.45">
      <c r="A149" s="13" t="s">
        <v>42</v>
      </c>
      <c r="B149" s="13" t="s">
        <v>12</v>
      </c>
      <c r="C149" s="34" t="s">
        <v>63</v>
      </c>
      <c r="D149" s="4">
        <f>VALUE(TRIM(LEFT(Kaikki_matsit[[#This Row],[Tulos]],    FIND($C$5,Kaikki_matsit[[#This Row],[Tulos]],1)-1)))</f>
        <v>3</v>
      </c>
      <c r="E149" s="4">
        <f>VALUE(TRIM(MID(Kaikki_matsit[[#This Row],[Tulos]],    FIND($C$5,Kaikki_matsit[[#This Row],[Tulos]],1)+1,10)))</f>
        <v>1</v>
      </c>
      <c r="F149" s="32">
        <v>2013</v>
      </c>
      <c r="G149" s="32"/>
    </row>
    <row r="150" spans="1:7" x14ac:dyDescent="0.45">
      <c r="A150" s="13" t="s">
        <v>42</v>
      </c>
      <c r="B150" s="13" t="s">
        <v>43</v>
      </c>
      <c r="C150" s="34" t="s">
        <v>11</v>
      </c>
      <c r="D150" s="4">
        <f>VALUE(TRIM(LEFT(Kaikki_matsit[[#This Row],[Tulos]],    FIND($C$5,Kaikki_matsit[[#This Row],[Tulos]],1)-1)))</f>
        <v>0</v>
      </c>
      <c r="E150" s="4">
        <f>VALUE(TRIM(MID(Kaikki_matsit[[#This Row],[Tulos]],    FIND($C$5,Kaikki_matsit[[#This Row],[Tulos]],1)+1,10)))</f>
        <v>2</v>
      </c>
      <c r="F150" s="32">
        <v>2013</v>
      </c>
      <c r="G150" s="32"/>
    </row>
    <row r="151" spans="1:7" x14ac:dyDescent="0.45">
      <c r="A151" s="13" t="s">
        <v>42</v>
      </c>
      <c r="B151" s="13" t="s">
        <v>44</v>
      </c>
      <c r="C151" s="34" t="s">
        <v>69</v>
      </c>
      <c r="D151" s="4">
        <f>VALUE(TRIM(LEFT(Kaikki_matsit[[#This Row],[Tulos]],    FIND($C$5,Kaikki_matsit[[#This Row],[Tulos]],1)-1)))</f>
        <v>2</v>
      </c>
      <c r="E151" s="4">
        <f>VALUE(TRIM(MID(Kaikki_matsit[[#This Row],[Tulos]],    FIND($C$5,Kaikki_matsit[[#This Row],[Tulos]],1)+1,10)))</f>
        <v>3</v>
      </c>
      <c r="F151" s="32">
        <v>2013</v>
      </c>
      <c r="G151" s="32"/>
    </row>
    <row r="152" spans="1:7" x14ac:dyDescent="0.45">
      <c r="A152" s="13" t="s">
        <v>42</v>
      </c>
      <c r="B152" s="13" t="s">
        <v>45</v>
      </c>
      <c r="C152" s="34" t="s">
        <v>65</v>
      </c>
      <c r="D152" s="4">
        <f>VALUE(TRIM(LEFT(Kaikki_matsit[[#This Row],[Tulos]],    FIND($C$5,Kaikki_matsit[[#This Row],[Tulos]],1)-1)))</f>
        <v>1</v>
      </c>
      <c r="E152" s="4">
        <f>VALUE(TRIM(MID(Kaikki_matsit[[#This Row],[Tulos]],    FIND($C$5,Kaikki_matsit[[#This Row],[Tulos]],1)+1,10)))</f>
        <v>4</v>
      </c>
      <c r="F152" s="32">
        <v>2013</v>
      </c>
      <c r="G152" s="32"/>
    </row>
    <row r="153" spans="1:7" x14ac:dyDescent="0.45">
      <c r="A153" s="13" t="s">
        <v>42</v>
      </c>
      <c r="B153" s="13" t="s">
        <v>46</v>
      </c>
      <c r="C153" s="34" t="s">
        <v>53</v>
      </c>
      <c r="D153" s="4">
        <f>VALUE(TRIM(LEFT(Kaikki_matsit[[#This Row],[Tulos]],    FIND($C$5,Kaikki_matsit[[#This Row],[Tulos]],1)-1)))</f>
        <v>1</v>
      </c>
      <c r="E153" s="4">
        <f>VALUE(TRIM(MID(Kaikki_matsit[[#This Row],[Tulos]],    FIND($C$5,Kaikki_matsit[[#This Row],[Tulos]],1)+1,10)))</f>
        <v>0</v>
      </c>
      <c r="F153" s="32">
        <v>2013</v>
      </c>
      <c r="G153" s="32"/>
    </row>
    <row r="154" spans="1:7" x14ac:dyDescent="0.45">
      <c r="A154" s="13" t="s">
        <v>42</v>
      </c>
      <c r="B154" s="13" t="s">
        <v>18</v>
      </c>
      <c r="C154" s="34" t="s">
        <v>54</v>
      </c>
      <c r="D154" s="4">
        <f>VALUE(TRIM(LEFT(Kaikki_matsit[[#This Row],[Tulos]],    FIND($C$5,Kaikki_matsit[[#This Row],[Tulos]],1)-1)))</f>
        <v>0</v>
      </c>
      <c r="E154" s="4">
        <f>VALUE(TRIM(MID(Kaikki_matsit[[#This Row],[Tulos]],    FIND($C$5,Kaikki_matsit[[#This Row],[Tulos]],1)+1,10)))</f>
        <v>1</v>
      </c>
      <c r="F154" s="32">
        <v>2013</v>
      </c>
      <c r="G154" s="32"/>
    </row>
    <row r="155" spans="1:7" x14ac:dyDescent="0.45">
      <c r="A155" s="13" t="s">
        <v>42</v>
      </c>
      <c r="B155" s="13" t="s">
        <v>47</v>
      </c>
      <c r="C155" s="34" t="s">
        <v>52</v>
      </c>
      <c r="D155" s="4">
        <f>VALUE(TRIM(LEFT(Kaikki_matsit[[#This Row],[Tulos]],    FIND($C$5,Kaikki_matsit[[#This Row],[Tulos]],1)-1)))</f>
        <v>0</v>
      </c>
      <c r="E155" s="4">
        <f>VALUE(TRIM(MID(Kaikki_matsit[[#This Row],[Tulos]],    FIND($C$5,Kaikki_matsit[[#This Row],[Tulos]],1)+1,10)))</f>
        <v>0</v>
      </c>
      <c r="F155" s="32">
        <v>2013</v>
      </c>
      <c r="G155" s="32"/>
    </row>
    <row r="156" spans="1:7" x14ac:dyDescent="0.45">
      <c r="A156" s="13" t="s">
        <v>42</v>
      </c>
      <c r="B156" s="13" t="s">
        <v>14</v>
      </c>
      <c r="C156" s="34" t="s">
        <v>53</v>
      </c>
      <c r="D156" s="4">
        <f>VALUE(TRIM(LEFT(Kaikki_matsit[[#This Row],[Tulos]],    FIND($C$5,Kaikki_matsit[[#This Row],[Tulos]],1)-1)))</f>
        <v>1</v>
      </c>
      <c r="E156" s="4">
        <f>VALUE(TRIM(MID(Kaikki_matsit[[#This Row],[Tulos]],    FIND($C$5,Kaikki_matsit[[#This Row],[Tulos]],1)+1,10)))</f>
        <v>0</v>
      </c>
      <c r="F156" s="32">
        <v>2013</v>
      </c>
      <c r="G156" s="32"/>
    </row>
    <row r="157" spans="1:7" x14ac:dyDescent="0.45">
      <c r="A157" s="13" t="s">
        <v>42</v>
      </c>
      <c r="B157" s="13" t="s">
        <v>48</v>
      </c>
      <c r="C157" s="34" t="s">
        <v>53</v>
      </c>
      <c r="D157" s="4">
        <f>VALUE(TRIM(LEFT(Kaikki_matsit[[#This Row],[Tulos]],    FIND($C$5,Kaikki_matsit[[#This Row],[Tulos]],1)-1)))</f>
        <v>1</v>
      </c>
      <c r="E157" s="4">
        <f>VALUE(TRIM(MID(Kaikki_matsit[[#This Row],[Tulos]],    FIND($C$5,Kaikki_matsit[[#This Row],[Tulos]],1)+1,10)))</f>
        <v>0</v>
      </c>
      <c r="F157" s="32">
        <v>2013</v>
      </c>
      <c r="G157" s="32"/>
    </row>
    <row r="158" spans="1:7" x14ac:dyDescent="0.45">
      <c r="A158" s="13" t="s">
        <v>42</v>
      </c>
      <c r="B158" s="13" t="s">
        <v>49</v>
      </c>
      <c r="C158" s="34" t="s">
        <v>19</v>
      </c>
      <c r="D158" s="4">
        <f>VALUE(TRIM(LEFT(Kaikki_matsit[[#This Row],[Tulos]],    FIND($C$5,Kaikki_matsit[[#This Row],[Tulos]],1)-1)))</f>
        <v>1</v>
      </c>
      <c r="E158" s="4">
        <f>VALUE(TRIM(MID(Kaikki_matsit[[#This Row],[Tulos]],    FIND($C$5,Kaikki_matsit[[#This Row],[Tulos]],1)+1,10)))</f>
        <v>1</v>
      </c>
      <c r="F158" s="32">
        <v>2013</v>
      </c>
      <c r="G158" s="32"/>
    </row>
    <row r="159" spans="1:7" x14ac:dyDescent="0.45">
      <c r="A159" s="13" t="s">
        <v>42</v>
      </c>
      <c r="B159" s="13" t="s">
        <v>50</v>
      </c>
      <c r="C159" s="34" t="s">
        <v>16</v>
      </c>
      <c r="D159" s="4">
        <f>VALUE(TRIM(LEFT(Kaikki_matsit[[#This Row],[Tulos]],    FIND($C$5,Kaikki_matsit[[#This Row],[Tulos]],1)-1)))</f>
        <v>2</v>
      </c>
      <c r="E159" s="4">
        <f>VALUE(TRIM(MID(Kaikki_matsit[[#This Row],[Tulos]],    FIND($C$5,Kaikki_matsit[[#This Row],[Tulos]],1)+1,10)))</f>
        <v>0</v>
      </c>
      <c r="F159" s="32">
        <v>2013</v>
      </c>
      <c r="G159" s="32"/>
    </row>
    <row r="160" spans="1:7" x14ac:dyDescent="0.45">
      <c r="A160" s="13" t="s">
        <v>42</v>
      </c>
      <c r="B160" s="13" t="s">
        <v>51</v>
      </c>
      <c r="C160" s="34" t="s">
        <v>53</v>
      </c>
      <c r="D160" s="4">
        <f>VALUE(TRIM(LEFT(Kaikki_matsit[[#This Row],[Tulos]],    FIND($C$5,Kaikki_matsit[[#This Row],[Tulos]],1)-1)))</f>
        <v>1</v>
      </c>
      <c r="E160" s="4">
        <f>VALUE(TRIM(MID(Kaikki_matsit[[#This Row],[Tulos]],    FIND($C$5,Kaikki_matsit[[#This Row],[Tulos]],1)+1,10)))</f>
        <v>0</v>
      </c>
      <c r="F160" s="32">
        <v>2013</v>
      </c>
      <c r="G160" s="32"/>
    </row>
    <row r="161" spans="1:7" x14ac:dyDescent="0.45">
      <c r="A161" s="13" t="s">
        <v>12</v>
      </c>
      <c r="B161" s="13" t="s">
        <v>17</v>
      </c>
      <c r="C161" s="34" t="s">
        <v>71</v>
      </c>
      <c r="D161" s="4">
        <f>VALUE(TRIM(LEFT(Kaikki_matsit[[#This Row],[Tulos]],    FIND($C$5,Kaikki_matsit[[#This Row],[Tulos]],1)-1)))</f>
        <v>5</v>
      </c>
      <c r="E161" s="4">
        <f>VALUE(TRIM(MID(Kaikki_matsit[[#This Row],[Tulos]],    FIND($C$5,Kaikki_matsit[[#This Row],[Tulos]],1)+1,10)))</f>
        <v>1</v>
      </c>
      <c r="F161" s="32">
        <v>2013</v>
      </c>
      <c r="G161" s="32"/>
    </row>
    <row r="162" spans="1:7" x14ac:dyDescent="0.45">
      <c r="A162" s="13" t="s">
        <v>12</v>
      </c>
      <c r="B162" s="13" t="s">
        <v>39</v>
      </c>
      <c r="C162" s="34" t="s">
        <v>9</v>
      </c>
      <c r="D162" s="4">
        <f>VALUE(TRIM(LEFT(Kaikki_matsit[[#This Row],[Tulos]],    FIND($C$5,Kaikki_matsit[[#This Row],[Tulos]],1)-1)))</f>
        <v>2</v>
      </c>
      <c r="E162" s="4">
        <f>VALUE(TRIM(MID(Kaikki_matsit[[#This Row],[Tulos]],    FIND($C$5,Kaikki_matsit[[#This Row],[Tulos]],1)+1,10)))</f>
        <v>2</v>
      </c>
      <c r="F162" s="32">
        <v>2013</v>
      </c>
      <c r="G162" s="32"/>
    </row>
    <row r="163" spans="1:7" x14ac:dyDescent="0.45">
      <c r="A163" s="13" t="s">
        <v>12</v>
      </c>
      <c r="B163" s="13" t="s">
        <v>41</v>
      </c>
      <c r="C163" s="34" t="s">
        <v>63</v>
      </c>
      <c r="D163" s="4">
        <f>VALUE(TRIM(LEFT(Kaikki_matsit[[#This Row],[Tulos]],    FIND($C$5,Kaikki_matsit[[#This Row],[Tulos]],1)-1)))</f>
        <v>3</v>
      </c>
      <c r="E163" s="4">
        <f>VALUE(TRIM(MID(Kaikki_matsit[[#This Row],[Tulos]],    FIND($C$5,Kaikki_matsit[[#This Row],[Tulos]],1)+1,10)))</f>
        <v>1</v>
      </c>
      <c r="F163" s="32">
        <v>2013</v>
      </c>
      <c r="G163" s="32"/>
    </row>
    <row r="164" spans="1:7" x14ac:dyDescent="0.45">
      <c r="A164" s="13" t="s">
        <v>12</v>
      </c>
      <c r="B164" s="13" t="s">
        <v>5</v>
      </c>
      <c r="C164" s="34" t="s">
        <v>11</v>
      </c>
      <c r="D164" s="4">
        <f>VALUE(TRIM(LEFT(Kaikki_matsit[[#This Row],[Tulos]],    FIND($C$5,Kaikki_matsit[[#This Row],[Tulos]],1)-1)))</f>
        <v>0</v>
      </c>
      <c r="E164" s="4">
        <f>VALUE(TRIM(MID(Kaikki_matsit[[#This Row],[Tulos]],    FIND($C$5,Kaikki_matsit[[#This Row],[Tulos]],1)+1,10)))</f>
        <v>2</v>
      </c>
      <c r="F164" s="32">
        <v>2013</v>
      </c>
      <c r="G164" s="32"/>
    </row>
    <row r="165" spans="1:7" x14ac:dyDescent="0.45">
      <c r="A165" s="13" t="s">
        <v>12</v>
      </c>
      <c r="B165" s="13" t="s">
        <v>8</v>
      </c>
      <c r="C165" s="34" t="s">
        <v>63</v>
      </c>
      <c r="D165" s="4">
        <f>VALUE(TRIM(LEFT(Kaikki_matsit[[#This Row],[Tulos]],    FIND($C$5,Kaikki_matsit[[#This Row],[Tulos]],1)-1)))</f>
        <v>3</v>
      </c>
      <c r="E165" s="4">
        <f>VALUE(TRIM(MID(Kaikki_matsit[[#This Row],[Tulos]],    FIND($C$5,Kaikki_matsit[[#This Row],[Tulos]],1)+1,10)))</f>
        <v>1</v>
      </c>
      <c r="F165" s="32">
        <v>2013</v>
      </c>
      <c r="G165" s="32"/>
    </row>
    <row r="166" spans="1:7" x14ac:dyDescent="0.45">
      <c r="A166" s="13" t="s">
        <v>12</v>
      </c>
      <c r="B166" s="13" t="s">
        <v>10</v>
      </c>
      <c r="C166" s="34" t="s">
        <v>58</v>
      </c>
      <c r="D166" s="4">
        <f>VALUE(TRIM(LEFT(Kaikki_matsit[[#This Row],[Tulos]],    FIND($C$5,Kaikki_matsit[[#This Row],[Tulos]],1)-1)))</f>
        <v>4</v>
      </c>
      <c r="E166" s="4">
        <f>VALUE(TRIM(MID(Kaikki_matsit[[#This Row],[Tulos]],    FIND($C$5,Kaikki_matsit[[#This Row],[Tulos]],1)+1,10)))</f>
        <v>0</v>
      </c>
      <c r="F166" s="32">
        <v>2013</v>
      </c>
      <c r="G166" s="32"/>
    </row>
    <row r="167" spans="1:7" x14ac:dyDescent="0.45">
      <c r="A167" s="13" t="s">
        <v>12</v>
      </c>
      <c r="B167" s="13" t="s">
        <v>7</v>
      </c>
      <c r="C167" s="34" t="s">
        <v>58</v>
      </c>
      <c r="D167" s="4">
        <f>VALUE(TRIM(LEFT(Kaikki_matsit[[#This Row],[Tulos]],    FIND($C$5,Kaikki_matsit[[#This Row],[Tulos]],1)-1)))</f>
        <v>4</v>
      </c>
      <c r="E167" s="4">
        <f>VALUE(TRIM(MID(Kaikki_matsit[[#This Row],[Tulos]],    FIND($C$5,Kaikki_matsit[[#This Row],[Tulos]],1)+1,10)))</f>
        <v>0</v>
      </c>
      <c r="F167" s="32">
        <v>2013</v>
      </c>
      <c r="G167" s="32"/>
    </row>
    <row r="168" spans="1:7" x14ac:dyDescent="0.45">
      <c r="A168" s="13" t="s">
        <v>12</v>
      </c>
      <c r="B168" s="13" t="s">
        <v>42</v>
      </c>
      <c r="C168" s="34" t="s">
        <v>16</v>
      </c>
      <c r="D168" s="4">
        <f>VALUE(TRIM(LEFT(Kaikki_matsit[[#This Row],[Tulos]],    FIND($C$5,Kaikki_matsit[[#This Row],[Tulos]],1)-1)))</f>
        <v>2</v>
      </c>
      <c r="E168" s="4">
        <f>VALUE(TRIM(MID(Kaikki_matsit[[#This Row],[Tulos]],    FIND($C$5,Kaikki_matsit[[#This Row],[Tulos]],1)+1,10)))</f>
        <v>0</v>
      </c>
      <c r="F168" s="32">
        <v>2013</v>
      </c>
      <c r="G168" s="32"/>
    </row>
    <row r="169" spans="1:7" x14ac:dyDescent="0.45">
      <c r="A169" s="13" t="s">
        <v>12</v>
      </c>
      <c r="B169" s="13" t="s">
        <v>43</v>
      </c>
      <c r="C169" s="34" t="s">
        <v>64</v>
      </c>
      <c r="D169" s="4">
        <f>VALUE(TRIM(LEFT(Kaikki_matsit[[#This Row],[Tulos]],    FIND($C$5,Kaikki_matsit[[#This Row],[Tulos]],1)-1)))</f>
        <v>3</v>
      </c>
      <c r="E169" s="4">
        <f>VALUE(TRIM(MID(Kaikki_matsit[[#This Row],[Tulos]],    FIND($C$5,Kaikki_matsit[[#This Row],[Tulos]],1)+1,10)))</f>
        <v>2</v>
      </c>
      <c r="F169" s="32">
        <v>2013</v>
      </c>
      <c r="G169" s="32"/>
    </row>
    <row r="170" spans="1:7" x14ac:dyDescent="0.45">
      <c r="A170" s="13" t="s">
        <v>12</v>
      </c>
      <c r="B170" s="13" t="s">
        <v>44</v>
      </c>
      <c r="C170" s="34" t="s">
        <v>53</v>
      </c>
      <c r="D170" s="4">
        <f>VALUE(TRIM(LEFT(Kaikki_matsit[[#This Row],[Tulos]],    FIND($C$5,Kaikki_matsit[[#This Row],[Tulos]],1)-1)))</f>
        <v>1</v>
      </c>
      <c r="E170" s="4">
        <f>VALUE(TRIM(MID(Kaikki_matsit[[#This Row],[Tulos]],    FIND($C$5,Kaikki_matsit[[#This Row],[Tulos]],1)+1,10)))</f>
        <v>0</v>
      </c>
      <c r="F170" s="32">
        <v>2013</v>
      </c>
      <c r="G170" s="32"/>
    </row>
    <row r="171" spans="1:7" x14ac:dyDescent="0.45">
      <c r="A171" s="13" t="s">
        <v>12</v>
      </c>
      <c r="B171" s="13" t="s">
        <v>45</v>
      </c>
      <c r="C171" s="34" t="s">
        <v>13</v>
      </c>
      <c r="D171" s="4">
        <f>VALUE(TRIM(LEFT(Kaikki_matsit[[#This Row],[Tulos]],    FIND($C$5,Kaikki_matsit[[#This Row],[Tulos]],1)-1)))</f>
        <v>2</v>
      </c>
      <c r="E171" s="4">
        <f>VALUE(TRIM(MID(Kaikki_matsit[[#This Row],[Tulos]],    FIND($C$5,Kaikki_matsit[[#This Row],[Tulos]],1)+1,10)))</f>
        <v>1</v>
      </c>
      <c r="F171" s="32">
        <v>2013</v>
      </c>
      <c r="G171" s="32"/>
    </row>
    <row r="172" spans="1:7" x14ac:dyDescent="0.45">
      <c r="A172" s="13" t="s">
        <v>12</v>
      </c>
      <c r="B172" s="13" t="s">
        <v>46</v>
      </c>
      <c r="C172" s="34" t="s">
        <v>71</v>
      </c>
      <c r="D172" s="4">
        <f>VALUE(TRIM(LEFT(Kaikki_matsit[[#This Row],[Tulos]],    FIND($C$5,Kaikki_matsit[[#This Row],[Tulos]],1)-1)))</f>
        <v>5</v>
      </c>
      <c r="E172" s="4">
        <f>VALUE(TRIM(MID(Kaikki_matsit[[#This Row],[Tulos]],    FIND($C$5,Kaikki_matsit[[#This Row],[Tulos]],1)+1,10)))</f>
        <v>1</v>
      </c>
      <c r="F172" s="32">
        <v>2013</v>
      </c>
      <c r="G172" s="32"/>
    </row>
    <row r="173" spans="1:7" x14ac:dyDescent="0.45">
      <c r="A173" s="13" t="s">
        <v>12</v>
      </c>
      <c r="B173" s="13" t="s">
        <v>18</v>
      </c>
      <c r="C173" s="34" t="s">
        <v>54</v>
      </c>
      <c r="D173" s="4">
        <f>VALUE(TRIM(LEFT(Kaikki_matsit[[#This Row],[Tulos]],    FIND($C$5,Kaikki_matsit[[#This Row],[Tulos]],1)-1)))</f>
        <v>0</v>
      </c>
      <c r="E173" s="4">
        <f>VALUE(TRIM(MID(Kaikki_matsit[[#This Row],[Tulos]],    FIND($C$5,Kaikki_matsit[[#This Row],[Tulos]],1)+1,10)))</f>
        <v>1</v>
      </c>
      <c r="F173" s="32">
        <v>2013</v>
      </c>
      <c r="G173" s="32"/>
    </row>
    <row r="174" spans="1:7" x14ac:dyDescent="0.45">
      <c r="A174" s="13" t="s">
        <v>12</v>
      </c>
      <c r="B174" s="13" t="s">
        <v>47</v>
      </c>
      <c r="C174" s="34" t="s">
        <v>53</v>
      </c>
      <c r="D174" s="4">
        <f>VALUE(TRIM(LEFT(Kaikki_matsit[[#This Row],[Tulos]],    FIND($C$5,Kaikki_matsit[[#This Row],[Tulos]],1)-1)))</f>
        <v>1</v>
      </c>
      <c r="E174" s="4">
        <f>VALUE(TRIM(MID(Kaikki_matsit[[#This Row],[Tulos]],    FIND($C$5,Kaikki_matsit[[#This Row],[Tulos]],1)+1,10)))</f>
        <v>0</v>
      </c>
      <c r="F174" s="32">
        <v>2013</v>
      </c>
      <c r="G174" s="32"/>
    </row>
    <row r="175" spans="1:7" x14ac:dyDescent="0.45">
      <c r="A175" s="13" t="s">
        <v>12</v>
      </c>
      <c r="B175" s="13" t="s">
        <v>14</v>
      </c>
      <c r="C175" s="34" t="s">
        <v>13</v>
      </c>
      <c r="D175" s="4">
        <f>VALUE(TRIM(LEFT(Kaikki_matsit[[#This Row],[Tulos]],    FIND($C$5,Kaikki_matsit[[#This Row],[Tulos]],1)-1)))</f>
        <v>2</v>
      </c>
      <c r="E175" s="4">
        <f>VALUE(TRIM(MID(Kaikki_matsit[[#This Row],[Tulos]],    FIND($C$5,Kaikki_matsit[[#This Row],[Tulos]],1)+1,10)))</f>
        <v>1</v>
      </c>
      <c r="F175" s="32">
        <v>2013</v>
      </c>
      <c r="G175" s="32"/>
    </row>
    <row r="176" spans="1:7" x14ac:dyDescent="0.45">
      <c r="A176" s="13" t="s">
        <v>12</v>
      </c>
      <c r="B176" s="13" t="s">
        <v>48</v>
      </c>
      <c r="C176" s="34" t="s">
        <v>66</v>
      </c>
      <c r="D176" s="4">
        <f>VALUE(TRIM(LEFT(Kaikki_matsit[[#This Row],[Tulos]],    FIND($C$5,Kaikki_matsit[[#This Row],[Tulos]],1)-1)))</f>
        <v>4</v>
      </c>
      <c r="E176" s="4">
        <f>VALUE(TRIM(MID(Kaikki_matsit[[#This Row],[Tulos]],    FIND($C$5,Kaikki_matsit[[#This Row],[Tulos]],1)+1,10)))</f>
        <v>3</v>
      </c>
      <c r="F176" s="32">
        <v>2013</v>
      </c>
      <c r="G176" s="32"/>
    </row>
    <row r="177" spans="1:7" x14ac:dyDescent="0.45">
      <c r="A177" s="13" t="s">
        <v>12</v>
      </c>
      <c r="B177" s="13" t="s">
        <v>49</v>
      </c>
      <c r="C177" s="34" t="s">
        <v>58</v>
      </c>
      <c r="D177" s="4">
        <f>VALUE(TRIM(LEFT(Kaikki_matsit[[#This Row],[Tulos]],    FIND($C$5,Kaikki_matsit[[#This Row],[Tulos]],1)-1)))</f>
        <v>4</v>
      </c>
      <c r="E177" s="4">
        <f>VALUE(TRIM(MID(Kaikki_matsit[[#This Row],[Tulos]],    FIND($C$5,Kaikki_matsit[[#This Row],[Tulos]],1)+1,10)))</f>
        <v>0</v>
      </c>
      <c r="F177" s="32">
        <v>2013</v>
      </c>
      <c r="G177" s="32"/>
    </row>
    <row r="178" spans="1:7" x14ac:dyDescent="0.45">
      <c r="A178" s="13" t="s">
        <v>12</v>
      </c>
      <c r="B178" s="13" t="s">
        <v>50</v>
      </c>
      <c r="C178" s="34" t="s">
        <v>62</v>
      </c>
      <c r="D178" s="4">
        <f>VALUE(TRIM(LEFT(Kaikki_matsit[[#This Row],[Tulos]],    FIND($C$5,Kaikki_matsit[[#This Row],[Tulos]],1)-1)))</f>
        <v>4</v>
      </c>
      <c r="E178" s="4">
        <f>VALUE(TRIM(MID(Kaikki_matsit[[#This Row],[Tulos]],    FIND($C$5,Kaikki_matsit[[#This Row],[Tulos]],1)+1,10)))</f>
        <v>1</v>
      </c>
      <c r="F178" s="32">
        <v>2013</v>
      </c>
      <c r="G178" s="32"/>
    </row>
    <row r="179" spans="1:7" x14ac:dyDescent="0.45">
      <c r="A179" s="13" t="s">
        <v>12</v>
      </c>
      <c r="B179" s="13" t="s">
        <v>51</v>
      </c>
      <c r="C179" s="34" t="s">
        <v>62</v>
      </c>
      <c r="D179" s="4">
        <f>VALUE(TRIM(LEFT(Kaikki_matsit[[#This Row],[Tulos]],    FIND($C$5,Kaikki_matsit[[#This Row],[Tulos]],1)-1)))</f>
        <v>4</v>
      </c>
      <c r="E179" s="4">
        <f>VALUE(TRIM(MID(Kaikki_matsit[[#This Row],[Tulos]],    FIND($C$5,Kaikki_matsit[[#This Row],[Tulos]],1)+1,10)))</f>
        <v>1</v>
      </c>
      <c r="F179" s="32">
        <v>2013</v>
      </c>
      <c r="G179" s="32"/>
    </row>
    <row r="180" spans="1:7" x14ac:dyDescent="0.45">
      <c r="A180" s="13" t="s">
        <v>43</v>
      </c>
      <c r="B180" s="13" t="s">
        <v>17</v>
      </c>
      <c r="C180" s="34" t="s">
        <v>72</v>
      </c>
      <c r="D180" s="4">
        <f>VALUE(TRIM(LEFT(Kaikki_matsit[[#This Row],[Tulos]],    FIND($C$5,Kaikki_matsit[[#This Row],[Tulos]],1)-1)))</f>
        <v>6</v>
      </c>
      <c r="E180" s="4">
        <f>VALUE(TRIM(MID(Kaikki_matsit[[#This Row],[Tulos]],    FIND($C$5,Kaikki_matsit[[#This Row],[Tulos]],1)+1,10)))</f>
        <v>3</v>
      </c>
      <c r="F180" s="32">
        <v>2013</v>
      </c>
      <c r="G180" s="32"/>
    </row>
    <row r="181" spans="1:7" x14ac:dyDescent="0.45">
      <c r="A181" s="13" t="s">
        <v>43</v>
      </c>
      <c r="B181" s="13" t="s">
        <v>39</v>
      </c>
      <c r="C181" s="34" t="s">
        <v>58</v>
      </c>
      <c r="D181" s="4">
        <f>VALUE(TRIM(LEFT(Kaikki_matsit[[#This Row],[Tulos]],    FIND($C$5,Kaikki_matsit[[#This Row],[Tulos]],1)-1)))</f>
        <v>4</v>
      </c>
      <c r="E181" s="4">
        <f>VALUE(TRIM(MID(Kaikki_matsit[[#This Row],[Tulos]],    FIND($C$5,Kaikki_matsit[[#This Row],[Tulos]],1)+1,10)))</f>
        <v>0</v>
      </c>
      <c r="F181" s="32">
        <v>2013</v>
      </c>
      <c r="G181" s="32"/>
    </row>
    <row r="182" spans="1:7" x14ac:dyDescent="0.45">
      <c r="A182" s="13" t="s">
        <v>43</v>
      </c>
      <c r="B182" s="13" t="s">
        <v>41</v>
      </c>
      <c r="C182" s="34" t="s">
        <v>73</v>
      </c>
      <c r="D182" s="4">
        <f>VALUE(TRIM(LEFT(Kaikki_matsit[[#This Row],[Tulos]],    FIND($C$5,Kaikki_matsit[[#This Row],[Tulos]],1)-1)))</f>
        <v>4</v>
      </c>
      <c r="E182" s="4">
        <f>VALUE(TRIM(MID(Kaikki_matsit[[#This Row],[Tulos]],    FIND($C$5,Kaikki_matsit[[#This Row],[Tulos]],1)+1,10)))</f>
        <v>2</v>
      </c>
      <c r="F182" s="32">
        <v>2013</v>
      </c>
      <c r="G182" s="32"/>
    </row>
    <row r="183" spans="1:7" x14ac:dyDescent="0.45">
      <c r="A183" s="13" t="s">
        <v>43</v>
      </c>
      <c r="B183" s="13" t="s">
        <v>5</v>
      </c>
      <c r="C183" s="34" t="s">
        <v>54</v>
      </c>
      <c r="D183" s="4">
        <f>VALUE(TRIM(LEFT(Kaikki_matsit[[#This Row],[Tulos]],    FIND($C$5,Kaikki_matsit[[#This Row],[Tulos]],1)-1)))</f>
        <v>0</v>
      </c>
      <c r="E183" s="4">
        <f>VALUE(TRIM(MID(Kaikki_matsit[[#This Row],[Tulos]],    FIND($C$5,Kaikki_matsit[[#This Row],[Tulos]],1)+1,10)))</f>
        <v>1</v>
      </c>
      <c r="F183" s="32">
        <v>2013</v>
      </c>
      <c r="G183" s="32"/>
    </row>
    <row r="184" spans="1:7" x14ac:dyDescent="0.45">
      <c r="A184" s="13" t="s">
        <v>43</v>
      </c>
      <c r="B184" s="13" t="s">
        <v>8</v>
      </c>
      <c r="C184" s="34" t="s">
        <v>53</v>
      </c>
      <c r="D184" s="4">
        <f>VALUE(TRIM(LEFT(Kaikki_matsit[[#This Row],[Tulos]],    FIND($C$5,Kaikki_matsit[[#This Row],[Tulos]],1)-1)))</f>
        <v>1</v>
      </c>
      <c r="E184" s="4">
        <f>VALUE(TRIM(MID(Kaikki_matsit[[#This Row],[Tulos]],    FIND($C$5,Kaikki_matsit[[#This Row],[Tulos]],1)+1,10)))</f>
        <v>0</v>
      </c>
      <c r="F184" s="32">
        <v>2013</v>
      </c>
      <c r="G184" s="32"/>
    </row>
    <row r="185" spans="1:7" x14ac:dyDescent="0.45">
      <c r="A185" s="13" t="s">
        <v>43</v>
      </c>
      <c r="B185" s="13" t="s">
        <v>10</v>
      </c>
      <c r="C185" s="34" t="s">
        <v>63</v>
      </c>
      <c r="D185" s="4">
        <f>VALUE(TRIM(LEFT(Kaikki_matsit[[#This Row],[Tulos]],    FIND($C$5,Kaikki_matsit[[#This Row],[Tulos]],1)-1)))</f>
        <v>3</v>
      </c>
      <c r="E185" s="4">
        <f>VALUE(TRIM(MID(Kaikki_matsit[[#This Row],[Tulos]],    FIND($C$5,Kaikki_matsit[[#This Row],[Tulos]],1)+1,10)))</f>
        <v>1</v>
      </c>
      <c r="F185" s="32">
        <v>2013</v>
      </c>
      <c r="G185" s="32"/>
    </row>
    <row r="186" spans="1:7" x14ac:dyDescent="0.45">
      <c r="A186" s="13" t="s">
        <v>43</v>
      </c>
      <c r="B186" s="13" t="s">
        <v>7</v>
      </c>
      <c r="C186" s="34" t="s">
        <v>59</v>
      </c>
      <c r="D186" s="4">
        <f>VALUE(TRIM(LEFT(Kaikki_matsit[[#This Row],[Tulos]],    FIND($C$5,Kaikki_matsit[[#This Row],[Tulos]],1)-1)))</f>
        <v>5</v>
      </c>
      <c r="E186" s="4">
        <f>VALUE(TRIM(MID(Kaikki_matsit[[#This Row],[Tulos]],    FIND($C$5,Kaikki_matsit[[#This Row],[Tulos]],1)+1,10)))</f>
        <v>0</v>
      </c>
      <c r="F186" s="32">
        <v>2013</v>
      </c>
      <c r="G186" s="32"/>
    </row>
    <row r="187" spans="1:7" x14ac:dyDescent="0.45">
      <c r="A187" s="13" t="s">
        <v>43</v>
      </c>
      <c r="B187" s="13" t="s">
        <v>42</v>
      </c>
      <c r="C187" s="34" t="s">
        <v>16</v>
      </c>
      <c r="D187" s="4">
        <f>VALUE(TRIM(LEFT(Kaikki_matsit[[#This Row],[Tulos]],    FIND($C$5,Kaikki_matsit[[#This Row],[Tulos]],1)-1)))</f>
        <v>2</v>
      </c>
      <c r="E187" s="4">
        <f>VALUE(TRIM(MID(Kaikki_matsit[[#This Row],[Tulos]],    FIND($C$5,Kaikki_matsit[[#This Row],[Tulos]],1)+1,10)))</f>
        <v>0</v>
      </c>
      <c r="F187" s="32">
        <v>2013</v>
      </c>
      <c r="G187" s="32"/>
    </row>
    <row r="188" spans="1:7" x14ac:dyDescent="0.45">
      <c r="A188" s="13" t="s">
        <v>43</v>
      </c>
      <c r="B188" s="13" t="s">
        <v>12</v>
      </c>
      <c r="C188" s="34" t="s">
        <v>13</v>
      </c>
      <c r="D188" s="4">
        <f>VALUE(TRIM(LEFT(Kaikki_matsit[[#This Row],[Tulos]],    FIND($C$5,Kaikki_matsit[[#This Row],[Tulos]],1)-1)))</f>
        <v>2</v>
      </c>
      <c r="E188" s="4">
        <f>VALUE(TRIM(MID(Kaikki_matsit[[#This Row],[Tulos]],    FIND($C$5,Kaikki_matsit[[#This Row],[Tulos]],1)+1,10)))</f>
        <v>1</v>
      </c>
      <c r="F188" s="32">
        <v>2013</v>
      </c>
      <c r="G188" s="32"/>
    </row>
    <row r="189" spans="1:7" x14ac:dyDescent="0.45">
      <c r="A189" s="13" t="s">
        <v>43</v>
      </c>
      <c r="B189" s="13" t="s">
        <v>44</v>
      </c>
      <c r="C189" s="34" t="s">
        <v>62</v>
      </c>
      <c r="D189" s="4">
        <f>VALUE(TRIM(LEFT(Kaikki_matsit[[#This Row],[Tulos]],    FIND($C$5,Kaikki_matsit[[#This Row],[Tulos]],1)-1)))</f>
        <v>4</v>
      </c>
      <c r="E189" s="4">
        <f>VALUE(TRIM(MID(Kaikki_matsit[[#This Row],[Tulos]],    FIND($C$5,Kaikki_matsit[[#This Row],[Tulos]],1)+1,10)))</f>
        <v>1</v>
      </c>
      <c r="F189" s="32">
        <v>2013</v>
      </c>
      <c r="G189" s="32"/>
    </row>
    <row r="190" spans="1:7" x14ac:dyDescent="0.45">
      <c r="A190" s="13" t="s">
        <v>43</v>
      </c>
      <c r="B190" s="13" t="s">
        <v>45</v>
      </c>
      <c r="C190" s="34" t="s">
        <v>58</v>
      </c>
      <c r="D190" s="4">
        <f>VALUE(TRIM(LEFT(Kaikki_matsit[[#This Row],[Tulos]],    FIND($C$5,Kaikki_matsit[[#This Row],[Tulos]],1)-1)))</f>
        <v>4</v>
      </c>
      <c r="E190" s="4">
        <f>VALUE(TRIM(MID(Kaikki_matsit[[#This Row],[Tulos]],    FIND($C$5,Kaikki_matsit[[#This Row],[Tulos]],1)+1,10)))</f>
        <v>0</v>
      </c>
      <c r="F190" s="32">
        <v>2013</v>
      </c>
      <c r="G190" s="32"/>
    </row>
    <row r="191" spans="1:7" x14ac:dyDescent="0.45">
      <c r="A191" s="13" t="s">
        <v>43</v>
      </c>
      <c r="B191" s="13" t="s">
        <v>46</v>
      </c>
      <c r="C191" s="34" t="s">
        <v>60</v>
      </c>
      <c r="D191" s="4">
        <f>VALUE(TRIM(LEFT(Kaikki_matsit[[#This Row],[Tulos]],    FIND($C$5,Kaikki_matsit[[#This Row],[Tulos]],1)-1)))</f>
        <v>7</v>
      </c>
      <c r="E191" s="4">
        <f>VALUE(TRIM(MID(Kaikki_matsit[[#This Row],[Tulos]],    FIND($C$5,Kaikki_matsit[[#This Row],[Tulos]],1)+1,10)))</f>
        <v>0</v>
      </c>
      <c r="F191" s="32">
        <v>2013</v>
      </c>
      <c r="G191" s="32"/>
    </row>
    <row r="192" spans="1:7" x14ac:dyDescent="0.45">
      <c r="A192" s="13" t="s">
        <v>43</v>
      </c>
      <c r="B192" s="13" t="s">
        <v>18</v>
      </c>
      <c r="C192" s="34" t="s">
        <v>62</v>
      </c>
      <c r="D192" s="4">
        <f>VALUE(TRIM(LEFT(Kaikki_matsit[[#This Row],[Tulos]],    FIND($C$5,Kaikki_matsit[[#This Row],[Tulos]],1)-1)))</f>
        <v>4</v>
      </c>
      <c r="E192" s="4">
        <f>VALUE(TRIM(MID(Kaikki_matsit[[#This Row],[Tulos]],    FIND($C$5,Kaikki_matsit[[#This Row],[Tulos]],1)+1,10)))</f>
        <v>1</v>
      </c>
      <c r="F192" s="32">
        <v>2013</v>
      </c>
      <c r="G192" s="32"/>
    </row>
    <row r="193" spans="1:7" x14ac:dyDescent="0.45">
      <c r="A193" s="13" t="s">
        <v>43</v>
      </c>
      <c r="B193" s="13" t="s">
        <v>47</v>
      </c>
      <c r="C193" s="34" t="s">
        <v>53</v>
      </c>
      <c r="D193" s="4">
        <f>VALUE(TRIM(LEFT(Kaikki_matsit[[#This Row],[Tulos]],    FIND($C$5,Kaikki_matsit[[#This Row],[Tulos]],1)-1)))</f>
        <v>1</v>
      </c>
      <c r="E193" s="4">
        <f>VALUE(TRIM(MID(Kaikki_matsit[[#This Row],[Tulos]],    FIND($C$5,Kaikki_matsit[[#This Row],[Tulos]],1)+1,10)))</f>
        <v>0</v>
      </c>
      <c r="F193" s="32">
        <v>2013</v>
      </c>
      <c r="G193" s="32"/>
    </row>
    <row r="194" spans="1:7" x14ac:dyDescent="0.45">
      <c r="A194" s="13" t="s">
        <v>43</v>
      </c>
      <c r="B194" s="13" t="s">
        <v>14</v>
      </c>
      <c r="C194" s="34" t="s">
        <v>9</v>
      </c>
      <c r="D194" s="4">
        <f>VALUE(TRIM(LEFT(Kaikki_matsit[[#This Row],[Tulos]],    FIND($C$5,Kaikki_matsit[[#This Row],[Tulos]],1)-1)))</f>
        <v>2</v>
      </c>
      <c r="E194" s="4">
        <f>VALUE(TRIM(MID(Kaikki_matsit[[#This Row],[Tulos]],    FIND($C$5,Kaikki_matsit[[#This Row],[Tulos]],1)+1,10)))</f>
        <v>2</v>
      </c>
      <c r="F194" s="32">
        <v>2013</v>
      </c>
      <c r="G194" s="32"/>
    </row>
    <row r="195" spans="1:7" x14ac:dyDescent="0.45">
      <c r="A195" s="13" t="s">
        <v>43</v>
      </c>
      <c r="B195" s="13" t="s">
        <v>48</v>
      </c>
      <c r="C195" s="34" t="s">
        <v>40</v>
      </c>
      <c r="D195" s="4">
        <f>VALUE(TRIM(LEFT(Kaikki_matsit[[#This Row],[Tulos]],    FIND($C$5,Kaikki_matsit[[#This Row],[Tulos]],1)-1)))</f>
        <v>3</v>
      </c>
      <c r="E195" s="4">
        <f>VALUE(TRIM(MID(Kaikki_matsit[[#This Row],[Tulos]],    FIND($C$5,Kaikki_matsit[[#This Row],[Tulos]],1)+1,10)))</f>
        <v>0</v>
      </c>
      <c r="F195" s="32">
        <v>2013</v>
      </c>
      <c r="G195" s="32"/>
    </row>
    <row r="196" spans="1:7" x14ac:dyDescent="0.45">
      <c r="A196" s="13" t="s">
        <v>43</v>
      </c>
      <c r="B196" s="13" t="s">
        <v>49</v>
      </c>
      <c r="C196" s="34" t="s">
        <v>57</v>
      </c>
      <c r="D196" s="4">
        <f>VALUE(TRIM(LEFT(Kaikki_matsit[[#This Row],[Tulos]],    FIND($C$5,Kaikki_matsit[[#This Row],[Tulos]],1)-1)))</f>
        <v>6</v>
      </c>
      <c r="E196" s="4">
        <f>VALUE(TRIM(MID(Kaikki_matsit[[#This Row],[Tulos]],    FIND($C$5,Kaikki_matsit[[#This Row],[Tulos]],1)+1,10)))</f>
        <v>0</v>
      </c>
      <c r="F196" s="32">
        <v>2013</v>
      </c>
      <c r="G196" s="32"/>
    </row>
    <row r="197" spans="1:7" x14ac:dyDescent="0.45">
      <c r="A197" s="13" t="s">
        <v>43</v>
      </c>
      <c r="B197" s="13" t="s">
        <v>50</v>
      </c>
      <c r="C197" s="34" t="s">
        <v>63</v>
      </c>
      <c r="D197" s="4">
        <f>VALUE(TRIM(LEFT(Kaikki_matsit[[#This Row],[Tulos]],    FIND($C$5,Kaikki_matsit[[#This Row],[Tulos]],1)-1)))</f>
        <v>3</v>
      </c>
      <c r="E197" s="4">
        <f>VALUE(TRIM(MID(Kaikki_matsit[[#This Row],[Tulos]],    FIND($C$5,Kaikki_matsit[[#This Row],[Tulos]],1)+1,10)))</f>
        <v>1</v>
      </c>
      <c r="F197" s="32">
        <v>2013</v>
      </c>
      <c r="G197" s="32"/>
    </row>
    <row r="198" spans="1:7" x14ac:dyDescent="0.45">
      <c r="A198" s="13" t="s">
        <v>43</v>
      </c>
      <c r="B198" s="13" t="s">
        <v>51</v>
      </c>
      <c r="C198" s="34" t="s">
        <v>16</v>
      </c>
      <c r="D198" s="4">
        <f>VALUE(TRIM(LEFT(Kaikki_matsit[[#This Row],[Tulos]],    FIND($C$5,Kaikki_matsit[[#This Row],[Tulos]],1)-1)))</f>
        <v>2</v>
      </c>
      <c r="E198" s="4">
        <f>VALUE(TRIM(MID(Kaikki_matsit[[#This Row],[Tulos]],    FIND($C$5,Kaikki_matsit[[#This Row],[Tulos]],1)+1,10)))</f>
        <v>0</v>
      </c>
      <c r="F198" s="32">
        <v>2013</v>
      </c>
      <c r="G198" s="32"/>
    </row>
    <row r="199" spans="1:7" x14ac:dyDescent="0.45">
      <c r="A199" s="13" t="s">
        <v>44</v>
      </c>
      <c r="B199" s="13" t="s">
        <v>17</v>
      </c>
      <c r="C199" s="34" t="s">
        <v>53</v>
      </c>
      <c r="D199" s="4">
        <f>VALUE(TRIM(LEFT(Kaikki_matsit[[#This Row],[Tulos]],    FIND($C$5,Kaikki_matsit[[#This Row],[Tulos]],1)-1)))</f>
        <v>1</v>
      </c>
      <c r="E199" s="4">
        <f>VALUE(TRIM(MID(Kaikki_matsit[[#This Row],[Tulos]],    FIND($C$5,Kaikki_matsit[[#This Row],[Tulos]],1)+1,10)))</f>
        <v>0</v>
      </c>
      <c r="F199" s="32">
        <v>2013</v>
      </c>
      <c r="G199" s="32"/>
    </row>
    <row r="200" spans="1:7" x14ac:dyDescent="0.45">
      <c r="A200" s="13" t="s">
        <v>44</v>
      </c>
      <c r="B200" s="13" t="s">
        <v>39</v>
      </c>
      <c r="C200" s="34" t="s">
        <v>62</v>
      </c>
      <c r="D200" s="4">
        <f>VALUE(TRIM(LEFT(Kaikki_matsit[[#This Row],[Tulos]],    FIND($C$5,Kaikki_matsit[[#This Row],[Tulos]],1)-1)))</f>
        <v>4</v>
      </c>
      <c r="E200" s="4">
        <f>VALUE(TRIM(MID(Kaikki_matsit[[#This Row],[Tulos]],    FIND($C$5,Kaikki_matsit[[#This Row],[Tulos]],1)+1,10)))</f>
        <v>1</v>
      </c>
      <c r="F200" s="32">
        <v>2013</v>
      </c>
      <c r="G200" s="32"/>
    </row>
    <row r="201" spans="1:7" x14ac:dyDescent="0.45">
      <c r="A201" s="13" t="s">
        <v>44</v>
      </c>
      <c r="B201" s="13" t="s">
        <v>41</v>
      </c>
      <c r="C201" s="34" t="s">
        <v>16</v>
      </c>
      <c r="D201" s="4">
        <f>VALUE(TRIM(LEFT(Kaikki_matsit[[#This Row],[Tulos]],    FIND($C$5,Kaikki_matsit[[#This Row],[Tulos]],1)-1)))</f>
        <v>2</v>
      </c>
      <c r="E201" s="4">
        <f>VALUE(TRIM(MID(Kaikki_matsit[[#This Row],[Tulos]],    FIND($C$5,Kaikki_matsit[[#This Row],[Tulos]],1)+1,10)))</f>
        <v>0</v>
      </c>
      <c r="F201" s="32">
        <v>2013</v>
      </c>
      <c r="G201" s="32"/>
    </row>
    <row r="202" spans="1:7" x14ac:dyDescent="0.45">
      <c r="A202" s="13" t="s">
        <v>44</v>
      </c>
      <c r="B202" s="13" t="s">
        <v>5</v>
      </c>
      <c r="C202" s="34" t="s">
        <v>52</v>
      </c>
      <c r="D202" s="4">
        <f>VALUE(TRIM(LEFT(Kaikki_matsit[[#This Row],[Tulos]],    FIND($C$5,Kaikki_matsit[[#This Row],[Tulos]],1)-1)))</f>
        <v>0</v>
      </c>
      <c r="E202" s="4">
        <f>VALUE(TRIM(MID(Kaikki_matsit[[#This Row],[Tulos]],    FIND($C$5,Kaikki_matsit[[#This Row],[Tulos]],1)+1,10)))</f>
        <v>0</v>
      </c>
      <c r="F202" s="32">
        <v>2013</v>
      </c>
      <c r="G202" s="32"/>
    </row>
    <row r="203" spans="1:7" x14ac:dyDescent="0.45">
      <c r="A203" s="13" t="s">
        <v>44</v>
      </c>
      <c r="B203" s="13" t="s">
        <v>8</v>
      </c>
      <c r="C203" s="34" t="s">
        <v>16</v>
      </c>
      <c r="D203" s="4">
        <f>VALUE(TRIM(LEFT(Kaikki_matsit[[#This Row],[Tulos]],    FIND($C$5,Kaikki_matsit[[#This Row],[Tulos]],1)-1)))</f>
        <v>2</v>
      </c>
      <c r="E203" s="4">
        <f>VALUE(TRIM(MID(Kaikki_matsit[[#This Row],[Tulos]],    FIND($C$5,Kaikki_matsit[[#This Row],[Tulos]],1)+1,10)))</f>
        <v>0</v>
      </c>
      <c r="F203" s="32">
        <v>2013</v>
      </c>
      <c r="G203" s="32"/>
    </row>
    <row r="204" spans="1:7" x14ac:dyDescent="0.45">
      <c r="A204" s="13" t="s">
        <v>44</v>
      </c>
      <c r="B204" s="13" t="s">
        <v>10</v>
      </c>
      <c r="C204" s="34" t="s">
        <v>54</v>
      </c>
      <c r="D204" s="4">
        <f>VALUE(TRIM(LEFT(Kaikki_matsit[[#This Row],[Tulos]],    FIND($C$5,Kaikki_matsit[[#This Row],[Tulos]],1)-1)))</f>
        <v>0</v>
      </c>
      <c r="E204" s="4">
        <f>VALUE(TRIM(MID(Kaikki_matsit[[#This Row],[Tulos]],    FIND($C$5,Kaikki_matsit[[#This Row],[Tulos]],1)+1,10)))</f>
        <v>1</v>
      </c>
      <c r="F204" s="32">
        <v>2013</v>
      </c>
      <c r="G204" s="32"/>
    </row>
    <row r="205" spans="1:7" x14ac:dyDescent="0.45">
      <c r="A205" s="13" t="s">
        <v>44</v>
      </c>
      <c r="B205" s="13" t="s">
        <v>7</v>
      </c>
      <c r="C205" s="34" t="s">
        <v>9</v>
      </c>
      <c r="D205" s="4">
        <f>VALUE(TRIM(LEFT(Kaikki_matsit[[#This Row],[Tulos]],    FIND($C$5,Kaikki_matsit[[#This Row],[Tulos]],1)-1)))</f>
        <v>2</v>
      </c>
      <c r="E205" s="4">
        <f>VALUE(TRIM(MID(Kaikki_matsit[[#This Row],[Tulos]],    FIND($C$5,Kaikki_matsit[[#This Row],[Tulos]],1)+1,10)))</f>
        <v>2</v>
      </c>
      <c r="F205" s="32">
        <v>2013</v>
      </c>
      <c r="G205" s="32"/>
    </row>
    <row r="206" spans="1:7" x14ac:dyDescent="0.45">
      <c r="A206" s="13" t="s">
        <v>44</v>
      </c>
      <c r="B206" s="13" t="s">
        <v>42</v>
      </c>
      <c r="C206" s="34" t="s">
        <v>63</v>
      </c>
      <c r="D206" s="4">
        <f>VALUE(TRIM(LEFT(Kaikki_matsit[[#This Row],[Tulos]],    FIND($C$5,Kaikki_matsit[[#This Row],[Tulos]],1)-1)))</f>
        <v>3</v>
      </c>
      <c r="E206" s="4">
        <f>VALUE(TRIM(MID(Kaikki_matsit[[#This Row],[Tulos]],    FIND($C$5,Kaikki_matsit[[#This Row],[Tulos]],1)+1,10)))</f>
        <v>1</v>
      </c>
      <c r="F206" s="32">
        <v>2013</v>
      </c>
      <c r="G206" s="32"/>
    </row>
    <row r="207" spans="1:7" x14ac:dyDescent="0.45">
      <c r="A207" s="13" t="s">
        <v>44</v>
      </c>
      <c r="B207" s="13" t="s">
        <v>12</v>
      </c>
      <c r="C207" s="34" t="s">
        <v>55</v>
      </c>
      <c r="D207" s="4">
        <f>VALUE(TRIM(LEFT(Kaikki_matsit[[#This Row],[Tulos]],    FIND($C$5,Kaikki_matsit[[#This Row],[Tulos]],1)-1)))</f>
        <v>0</v>
      </c>
      <c r="E207" s="4">
        <f>VALUE(TRIM(MID(Kaikki_matsit[[#This Row],[Tulos]],    FIND($C$5,Kaikki_matsit[[#This Row],[Tulos]],1)+1,10)))</f>
        <v>3</v>
      </c>
      <c r="F207" s="32">
        <v>2013</v>
      </c>
      <c r="G207" s="32"/>
    </row>
    <row r="208" spans="1:7" x14ac:dyDescent="0.45">
      <c r="A208" s="13" t="s">
        <v>44</v>
      </c>
      <c r="B208" s="13" t="s">
        <v>43</v>
      </c>
      <c r="C208" s="34" t="s">
        <v>55</v>
      </c>
      <c r="D208" s="4">
        <f>VALUE(TRIM(LEFT(Kaikki_matsit[[#This Row],[Tulos]],    FIND($C$5,Kaikki_matsit[[#This Row],[Tulos]],1)-1)))</f>
        <v>0</v>
      </c>
      <c r="E208" s="4">
        <f>VALUE(TRIM(MID(Kaikki_matsit[[#This Row],[Tulos]],    FIND($C$5,Kaikki_matsit[[#This Row],[Tulos]],1)+1,10)))</f>
        <v>3</v>
      </c>
      <c r="F208" s="32">
        <v>2013</v>
      </c>
      <c r="G208" s="32"/>
    </row>
    <row r="209" spans="1:7" x14ac:dyDescent="0.45">
      <c r="A209" s="13" t="s">
        <v>44</v>
      </c>
      <c r="B209" s="13" t="s">
        <v>45</v>
      </c>
      <c r="C209" s="34" t="s">
        <v>54</v>
      </c>
      <c r="D209" s="4">
        <f>VALUE(TRIM(LEFT(Kaikki_matsit[[#This Row],[Tulos]],    FIND($C$5,Kaikki_matsit[[#This Row],[Tulos]],1)-1)))</f>
        <v>0</v>
      </c>
      <c r="E209" s="4">
        <f>VALUE(TRIM(MID(Kaikki_matsit[[#This Row],[Tulos]],    FIND($C$5,Kaikki_matsit[[#This Row],[Tulos]],1)+1,10)))</f>
        <v>1</v>
      </c>
      <c r="F209" s="32">
        <v>2013</v>
      </c>
      <c r="G209" s="32"/>
    </row>
    <row r="210" spans="1:7" x14ac:dyDescent="0.45">
      <c r="A210" s="13" t="s">
        <v>44</v>
      </c>
      <c r="B210" s="13" t="s">
        <v>46</v>
      </c>
      <c r="C210" s="34" t="s">
        <v>58</v>
      </c>
      <c r="D210" s="4">
        <f>VALUE(TRIM(LEFT(Kaikki_matsit[[#This Row],[Tulos]],    FIND($C$5,Kaikki_matsit[[#This Row],[Tulos]],1)-1)))</f>
        <v>4</v>
      </c>
      <c r="E210" s="4">
        <f>VALUE(TRIM(MID(Kaikki_matsit[[#This Row],[Tulos]],    FIND($C$5,Kaikki_matsit[[#This Row],[Tulos]],1)+1,10)))</f>
        <v>0</v>
      </c>
      <c r="F210" s="32">
        <v>2013</v>
      </c>
      <c r="G210" s="32"/>
    </row>
    <row r="211" spans="1:7" x14ac:dyDescent="0.45">
      <c r="A211" s="13" t="s">
        <v>44</v>
      </c>
      <c r="B211" s="13" t="s">
        <v>18</v>
      </c>
      <c r="C211" s="34" t="s">
        <v>19</v>
      </c>
      <c r="D211" s="4">
        <f>VALUE(TRIM(LEFT(Kaikki_matsit[[#This Row],[Tulos]],    FIND($C$5,Kaikki_matsit[[#This Row],[Tulos]],1)-1)))</f>
        <v>1</v>
      </c>
      <c r="E211" s="4">
        <f>VALUE(TRIM(MID(Kaikki_matsit[[#This Row],[Tulos]],    FIND($C$5,Kaikki_matsit[[#This Row],[Tulos]],1)+1,10)))</f>
        <v>1</v>
      </c>
      <c r="F211" s="32">
        <v>2013</v>
      </c>
      <c r="G211" s="32"/>
    </row>
    <row r="212" spans="1:7" x14ac:dyDescent="0.45">
      <c r="A212" s="13" t="s">
        <v>44</v>
      </c>
      <c r="B212" s="13" t="s">
        <v>47</v>
      </c>
      <c r="C212" s="34" t="s">
        <v>64</v>
      </c>
      <c r="D212" s="4">
        <f>VALUE(TRIM(LEFT(Kaikki_matsit[[#This Row],[Tulos]],    FIND($C$5,Kaikki_matsit[[#This Row],[Tulos]],1)-1)))</f>
        <v>3</v>
      </c>
      <c r="E212" s="4">
        <f>VALUE(TRIM(MID(Kaikki_matsit[[#This Row],[Tulos]],    FIND($C$5,Kaikki_matsit[[#This Row],[Tulos]],1)+1,10)))</f>
        <v>2</v>
      </c>
      <c r="F212" s="32">
        <v>2013</v>
      </c>
      <c r="G212" s="32"/>
    </row>
    <row r="213" spans="1:7" x14ac:dyDescent="0.45">
      <c r="A213" s="13" t="s">
        <v>44</v>
      </c>
      <c r="B213" s="13" t="s">
        <v>14</v>
      </c>
      <c r="C213" s="34" t="s">
        <v>54</v>
      </c>
      <c r="D213" s="4">
        <f>VALUE(TRIM(LEFT(Kaikki_matsit[[#This Row],[Tulos]],    FIND($C$5,Kaikki_matsit[[#This Row],[Tulos]],1)-1)))</f>
        <v>0</v>
      </c>
      <c r="E213" s="4">
        <f>VALUE(TRIM(MID(Kaikki_matsit[[#This Row],[Tulos]],    FIND($C$5,Kaikki_matsit[[#This Row],[Tulos]],1)+1,10)))</f>
        <v>1</v>
      </c>
      <c r="F213" s="32">
        <v>2013</v>
      </c>
      <c r="G213" s="32"/>
    </row>
    <row r="214" spans="1:7" x14ac:dyDescent="0.45">
      <c r="A214" s="13" t="s">
        <v>44</v>
      </c>
      <c r="B214" s="13" t="s">
        <v>48</v>
      </c>
      <c r="C214" s="34" t="s">
        <v>16</v>
      </c>
      <c r="D214" s="4">
        <f>VALUE(TRIM(LEFT(Kaikki_matsit[[#This Row],[Tulos]],    FIND($C$5,Kaikki_matsit[[#This Row],[Tulos]],1)-1)))</f>
        <v>2</v>
      </c>
      <c r="E214" s="4">
        <f>VALUE(TRIM(MID(Kaikki_matsit[[#This Row],[Tulos]],    FIND($C$5,Kaikki_matsit[[#This Row],[Tulos]],1)+1,10)))</f>
        <v>0</v>
      </c>
      <c r="F214" s="32">
        <v>2013</v>
      </c>
      <c r="G214" s="32"/>
    </row>
    <row r="215" spans="1:7" x14ac:dyDescent="0.45">
      <c r="A215" s="13" t="s">
        <v>44</v>
      </c>
      <c r="B215" s="13" t="s">
        <v>49</v>
      </c>
      <c r="C215" s="34" t="s">
        <v>6</v>
      </c>
      <c r="D215" s="4">
        <f>VALUE(TRIM(LEFT(Kaikki_matsit[[#This Row],[Tulos]],    FIND($C$5,Kaikki_matsit[[#This Row],[Tulos]],1)-1)))</f>
        <v>1</v>
      </c>
      <c r="E215" s="4">
        <f>VALUE(TRIM(MID(Kaikki_matsit[[#This Row],[Tulos]],    FIND($C$5,Kaikki_matsit[[#This Row],[Tulos]],1)+1,10)))</f>
        <v>2</v>
      </c>
      <c r="F215" s="32">
        <v>2013</v>
      </c>
      <c r="G215" s="32"/>
    </row>
    <row r="216" spans="1:7" x14ac:dyDescent="0.45">
      <c r="A216" s="13" t="s">
        <v>44</v>
      </c>
      <c r="B216" s="13" t="s">
        <v>50</v>
      </c>
      <c r="C216" s="34" t="s">
        <v>6</v>
      </c>
      <c r="D216" s="4">
        <f>VALUE(TRIM(LEFT(Kaikki_matsit[[#This Row],[Tulos]],    FIND($C$5,Kaikki_matsit[[#This Row],[Tulos]],1)-1)))</f>
        <v>1</v>
      </c>
      <c r="E216" s="4">
        <f>VALUE(TRIM(MID(Kaikki_matsit[[#This Row],[Tulos]],    FIND($C$5,Kaikki_matsit[[#This Row],[Tulos]],1)+1,10)))</f>
        <v>2</v>
      </c>
      <c r="F216" s="32">
        <v>2013</v>
      </c>
      <c r="G216" s="32"/>
    </row>
    <row r="217" spans="1:7" x14ac:dyDescent="0.45">
      <c r="A217" s="13" t="s">
        <v>44</v>
      </c>
      <c r="B217" s="13" t="s">
        <v>51</v>
      </c>
      <c r="C217" s="34" t="s">
        <v>63</v>
      </c>
      <c r="D217" s="4">
        <f>VALUE(TRIM(LEFT(Kaikki_matsit[[#This Row],[Tulos]],    FIND($C$5,Kaikki_matsit[[#This Row],[Tulos]],1)-1)))</f>
        <v>3</v>
      </c>
      <c r="E217" s="4">
        <f>VALUE(TRIM(MID(Kaikki_matsit[[#This Row],[Tulos]],    FIND($C$5,Kaikki_matsit[[#This Row],[Tulos]],1)+1,10)))</f>
        <v>1</v>
      </c>
      <c r="F217" s="32">
        <v>2013</v>
      </c>
      <c r="G217" s="32"/>
    </row>
    <row r="218" spans="1:7" x14ac:dyDescent="0.45">
      <c r="A218" s="13" t="s">
        <v>45</v>
      </c>
      <c r="B218" s="13" t="s">
        <v>17</v>
      </c>
      <c r="C218" s="34" t="s">
        <v>54</v>
      </c>
      <c r="D218" s="4">
        <f>VALUE(TRIM(LEFT(Kaikki_matsit[[#This Row],[Tulos]],    FIND($C$5,Kaikki_matsit[[#This Row],[Tulos]],1)-1)))</f>
        <v>0</v>
      </c>
      <c r="E218" s="4">
        <f>VALUE(TRIM(MID(Kaikki_matsit[[#This Row],[Tulos]],    FIND($C$5,Kaikki_matsit[[#This Row],[Tulos]],1)+1,10)))</f>
        <v>1</v>
      </c>
      <c r="F218" s="32">
        <v>2013</v>
      </c>
      <c r="G218" s="32"/>
    </row>
    <row r="219" spans="1:7" x14ac:dyDescent="0.45">
      <c r="A219" s="13" t="s">
        <v>45</v>
      </c>
      <c r="B219" s="13" t="s">
        <v>39</v>
      </c>
      <c r="C219" s="34" t="s">
        <v>53</v>
      </c>
      <c r="D219" s="4">
        <f>VALUE(TRIM(LEFT(Kaikki_matsit[[#This Row],[Tulos]],    FIND($C$5,Kaikki_matsit[[#This Row],[Tulos]],1)-1)))</f>
        <v>1</v>
      </c>
      <c r="E219" s="4">
        <f>VALUE(TRIM(MID(Kaikki_matsit[[#This Row],[Tulos]],    FIND($C$5,Kaikki_matsit[[#This Row],[Tulos]],1)+1,10)))</f>
        <v>0</v>
      </c>
      <c r="F219" s="32">
        <v>2013</v>
      </c>
      <c r="G219" s="32"/>
    </row>
    <row r="220" spans="1:7" x14ac:dyDescent="0.45">
      <c r="A220" s="13" t="s">
        <v>45</v>
      </c>
      <c r="B220" s="13" t="s">
        <v>41</v>
      </c>
      <c r="C220" s="34" t="s">
        <v>40</v>
      </c>
      <c r="D220" s="4">
        <f>VALUE(TRIM(LEFT(Kaikki_matsit[[#This Row],[Tulos]],    FIND($C$5,Kaikki_matsit[[#This Row],[Tulos]],1)-1)))</f>
        <v>3</v>
      </c>
      <c r="E220" s="4">
        <f>VALUE(TRIM(MID(Kaikki_matsit[[#This Row],[Tulos]],    FIND($C$5,Kaikki_matsit[[#This Row],[Tulos]],1)+1,10)))</f>
        <v>0</v>
      </c>
      <c r="F220" s="32">
        <v>2013</v>
      </c>
      <c r="G220" s="32"/>
    </row>
    <row r="221" spans="1:7" x14ac:dyDescent="0.45">
      <c r="A221" s="13" t="s">
        <v>45</v>
      </c>
      <c r="B221" s="13" t="s">
        <v>5</v>
      </c>
      <c r="C221" s="34" t="s">
        <v>16</v>
      </c>
      <c r="D221" s="4">
        <f>VALUE(TRIM(LEFT(Kaikki_matsit[[#This Row],[Tulos]],    FIND($C$5,Kaikki_matsit[[#This Row],[Tulos]],1)-1)))</f>
        <v>2</v>
      </c>
      <c r="E221" s="4">
        <f>VALUE(TRIM(MID(Kaikki_matsit[[#This Row],[Tulos]],    FIND($C$5,Kaikki_matsit[[#This Row],[Tulos]],1)+1,10)))</f>
        <v>0</v>
      </c>
      <c r="F221" s="32">
        <v>2013</v>
      </c>
      <c r="G221" s="32"/>
    </row>
    <row r="222" spans="1:7" x14ac:dyDescent="0.45">
      <c r="A222" s="13" t="s">
        <v>45</v>
      </c>
      <c r="B222" s="13" t="s">
        <v>8</v>
      </c>
      <c r="C222" s="34" t="s">
        <v>53</v>
      </c>
      <c r="D222" s="4">
        <f>VALUE(TRIM(LEFT(Kaikki_matsit[[#This Row],[Tulos]],    FIND($C$5,Kaikki_matsit[[#This Row],[Tulos]],1)-1)))</f>
        <v>1</v>
      </c>
      <c r="E222" s="4">
        <f>VALUE(TRIM(MID(Kaikki_matsit[[#This Row],[Tulos]],    FIND($C$5,Kaikki_matsit[[#This Row],[Tulos]],1)+1,10)))</f>
        <v>0</v>
      </c>
      <c r="F222" s="32">
        <v>2013</v>
      </c>
      <c r="G222" s="32"/>
    </row>
    <row r="223" spans="1:7" x14ac:dyDescent="0.45">
      <c r="A223" s="13" t="s">
        <v>45</v>
      </c>
      <c r="B223" s="13" t="s">
        <v>10</v>
      </c>
      <c r="C223" s="34" t="s">
        <v>55</v>
      </c>
      <c r="D223" s="4">
        <f>VALUE(TRIM(LEFT(Kaikki_matsit[[#This Row],[Tulos]],    FIND($C$5,Kaikki_matsit[[#This Row],[Tulos]],1)-1)))</f>
        <v>0</v>
      </c>
      <c r="E223" s="4">
        <f>VALUE(TRIM(MID(Kaikki_matsit[[#This Row],[Tulos]],    FIND($C$5,Kaikki_matsit[[#This Row],[Tulos]],1)+1,10)))</f>
        <v>3</v>
      </c>
      <c r="F223" s="32">
        <v>2013</v>
      </c>
      <c r="G223" s="32"/>
    </row>
    <row r="224" spans="1:7" x14ac:dyDescent="0.45">
      <c r="A224" s="13" t="s">
        <v>45</v>
      </c>
      <c r="B224" s="13" t="s">
        <v>7</v>
      </c>
      <c r="C224" s="34" t="s">
        <v>53</v>
      </c>
      <c r="D224" s="4">
        <f>VALUE(TRIM(LEFT(Kaikki_matsit[[#This Row],[Tulos]],    FIND($C$5,Kaikki_matsit[[#This Row],[Tulos]],1)-1)))</f>
        <v>1</v>
      </c>
      <c r="E224" s="4">
        <f>VALUE(TRIM(MID(Kaikki_matsit[[#This Row],[Tulos]],    FIND($C$5,Kaikki_matsit[[#This Row],[Tulos]],1)+1,10)))</f>
        <v>0</v>
      </c>
      <c r="F224" s="32">
        <v>2013</v>
      </c>
      <c r="G224" s="32"/>
    </row>
    <row r="225" spans="1:7" x14ac:dyDescent="0.45">
      <c r="A225" s="13" t="s">
        <v>45</v>
      </c>
      <c r="B225" s="13" t="s">
        <v>42</v>
      </c>
      <c r="C225" s="34" t="s">
        <v>69</v>
      </c>
      <c r="D225" s="4">
        <f>VALUE(TRIM(LEFT(Kaikki_matsit[[#This Row],[Tulos]],    FIND($C$5,Kaikki_matsit[[#This Row],[Tulos]],1)-1)))</f>
        <v>2</v>
      </c>
      <c r="E225" s="4">
        <f>VALUE(TRIM(MID(Kaikki_matsit[[#This Row],[Tulos]],    FIND($C$5,Kaikki_matsit[[#This Row],[Tulos]],1)+1,10)))</f>
        <v>3</v>
      </c>
      <c r="F225" s="32">
        <v>2013</v>
      </c>
      <c r="G225" s="32"/>
    </row>
    <row r="226" spans="1:7" x14ac:dyDescent="0.45">
      <c r="A226" s="13" t="s">
        <v>45</v>
      </c>
      <c r="B226" s="13" t="s">
        <v>12</v>
      </c>
      <c r="C226" s="34" t="s">
        <v>9</v>
      </c>
      <c r="D226" s="4">
        <f>VALUE(TRIM(LEFT(Kaikki_matsit[[#This Row],[Tulos]],    FIND($C$5,Kaikki_matsit[[#This Row],[Tulos]],1)-1)))</f>
        <v>2</v>
      </c>
      <c r="E226" s="4">
        <f>VALUE(TRIM(MID(Kaikki_matsit[[#This Row],[Tulos]],    FIND($C$5,Kaikki_matsit[[#This Row],[Tulos]],1)+1,10)))</f>
        <v>2</v>
      </c>
      <c r="F226" s="32">
        <v>2013</v>
      </c>
      <c r="G226" s="32"/>
    </row>
    <row r="227" spans="1:7" x14ac:dyDescent="0.45">
      <c r="A227" s="13" t="s">
        <v>45</v>
      </c>
      <c r="B227" s="13" t="s">
        <v>43</v>
      </c>
      <c r="C227" s="34" t="s">
        <v>11</v>
      </c>
      <c r="D227" s="4">
        <f>VALUE(TRIM(LEFT(Kaikki_matsit[[#This Row],[Tulos]],    FIND($C$5,Kaikki_matsit[[#This Row],[Tulos]],1)-1)))</f>
        <v>0</v>
      </c>
      <c r="E227" s="4">
        <f>VALUE(TRIM(MID(Kaikki_matsit[[#This Row],[Tulos]],    FIND($C$5,Kaikki_matsit[[#This Row],[Tulos]],1)+1,10)))</f>
        <v>2</v>
      </c>
      <c r="F227" s="32">
        <v>2013</v>
      </c>
      <c r="G227" s="32"/>
    </row>
    <row r="228" spans="1:7" x14ac:dyDescent="0.45">
      <c r="A228" s="13" t="s">
        <v>45</v>
      </c>
      <c r="B228" s="13" t="s">
        <v>44</v>
      </c>
      <c r="C228" s="34" t="s">
        <v>56</v>
      </c>
      <c r="D228" s="4">
        <f>VALUE(TRIM(LEFT(Kaikki_matsit[[#This Row],[Tulos]],    FIND($C$5,Kaikki_matsit[[#This Row],[Tulos]],1)-1)))</f>
        <v>0</v>
      </c>
      <c r="E228" s="4">
        <f>VALUE(TRIM(MID(Kaikki_matsit[[#This Row],[Tulos]],    FIND($C$5,Kaikki_matsit[[#This Row],[Tulos]],1)+1,10)))</f>
        <v>4</v>
      </c>
      <c r="F228" s="32">
        <v>2013</v>
      </c>
      <c r="G228" s="32"/>
    </row>
    <row r="229" spans="1:7" x14ac:dyDescent="0.45">
      <c r="A229" s="13" t="s">
        <v>45</v>
      </c>
      <c r="B229" s="13" t="s">
        <v>46</v>
      </c>
      <c r="C229" s="34" t="s">
        <v>13</v>
      </c>
      <c r="D229" s="4">
        <f>VALUE(TRIM(LEFT(Kaikki_matsit[[#This Row],[Tulos]],    FIND($C$5,Kaikki_matsit[[#This Row],[Tulos]],1)-1)))</f>
        <v>2</v>
      </c>
      <c r="E229" s="4">
        <f>VALUE(TRIM(MID(Kaikki_matsit[[#This Row],[Tulos]],    FIND($C$5,Kaikki_matsit[[#This Row],[Tulos]],1)+1,10)))</f>
        <v>1</v>
      </c>
      <c r="F229" s="32">
        <v>2013</v>
      </c>
      <c r="G229" s="32"/>
    </row>
    <row r="230" spans="1:7" x14ac:dyDescent="0.45">
      <c r="A230" s="13" t="s">
        <v>45</v>
      </c>
      <c r="B230" s="13" t="s">
        <v>18</v>
      </c>
      <c r="C230" s="34" t="s">
        <v>19</v>
      </c>
      <c r="D230" s="4">
        <f>VALUE(TRIM(LEFT(Kaikki_matsit[[#This Row],[Tulos]],    FIND($C$5,Kaikki_matsit[[#This Row],[Tulos]],1)-1)))</f>
        <v>1</v>
      </c>
      <c r="E230" s="4">
        <f>VALUE(TRIM(MID(Kaikki_matsit[[#This Row],[Tulos]],    FIND($C$5,Kaikki_matsit[[#This Row],[Tulos]],1)+1,10)))</f>
        <v>1</v>
      </c>
      <c r="F230" s="32">
        <v>2013</v>
      </c>
      <c r="G230" s="32"/>
    </row>
    <row r="231" spans="1:7" x14ac:dyDescent="0.45">
      <c r="A231" s="13" t="s">
        <v>45</v>
      </c>
      <c r="B231" s="13" t="s">
        <v>47</v>
      </c>
      <c r="C231" s="34" t="s">
        <v>71</v>
      </c>
      <c r="D231" s="4">
        <f>VALUE(TRIM(LEFT(Kaikki_matsit[[#This Row],[Tulos]],    FIND($C$5,Kaikki_matsit[[#This Row],[Tulos]],1)-1)))</f>
        <v>5</v>
      </c>
      <c r="E231" s="4">
        <f>VALUE(TRIM(MID(Kaikki_matsit[[#This Row],[Tulos]],    FIND($C$5,Kaikki_matsit[[#This Row],[Tulos]],1)+1,10)))</f>
        <v>1</v>
      </c>
      <c r="F231" s="32">
        <v>2013</v>
      </c>
      <c r="G231" s="32"/>
    </row>
    <row r="232" spans="1:7" x14ac:dyDescent="0.45">
      <c r="A232" s="13" t="s">
        <v>45</v>
      </c>
      <c r="B232" s="13" t="s">
        <v>14</v>
      </c>
      <c r="C232" s="34" t="s">
        <v>55</v>
      </c>
      <c r="D232" s="4">
        <f>VALUE(TRIM(LEFT(Kaikki_matsit[[#This Row],[Tulos]],    FIND($C$5,Kaikki_matsit[[#This Row],[Tulos]],1)-1)))</f>
        <v>0</v>
      </c>
      <c r="E232" s="4">
        <f>VALUE(TRIM(MID(Kaikki_matsit[[#This Row],[Tulos]],    FIND($C$5,Kaikki_matsit[[#This Row],[Tulos]],1)+1,10)))</f>
        <v>3</v>
      </c>
      <c r="F232" s="32">
        <v>2013</v>
      </c>
      <c r="G232" s="32"/>
    </row>
    <row r="233" spans="1:7" x14ac:dyDescent="0.45">
      <c r="A233" s="13" t="s">
        <v>45</v>
      </c>
      <c r="B233" s="13" t="s">
        <v>48</v>
      </c>
      <c r="C233" s="34" t="s">
        <v>6</v>
      </c>
      <c r="D233" s="4">
        <f>VALUE(TRIM(LEFT(Kaikki_matsit[[#This Row],[Tulos]],    FIND($C$5,Kaikki_matsit[[#This Row],[Tulos]],1)-1)))</f>
        <v>1</v>
      </c>
      <c r="E233" s="4">
        <f>VALUE(TRIM(MID(Kaikki_matsit[[#This Row],[Tulos]],    FIND($C$5,Kaikki_matsit[[#This Row],[Tulos]],1)+1,10)))</f>
        <v>2</v>
      </c>
      <c r="F233" s="32">
        <v>2013</v>
      </c>
      <c r="G233" s="32"/>
    </row>
    <row r="234" spans="1:7" x14ac:dyDescent="0.45">
      <c r="A234" s="13" t="s">
        <v>45</v>
      </c>
      <c r="B234" s="13" t="s">
        <v>49</v>
      </c>
      <c r="C234" s="34" t="s">
        <v>56</v>
      </c>
      <c r="D234" s="4">
        <f>VALUE(TRIM(LEFT(Kaikki_matsit[[#This Row],[Tulos]],    FIND($C$5,Kaikki_matsit[[#This Row],[Tulos]],1)-1)))</f>
        <v>0</v>
      </c>
      <c r="E234" s="4">
        <f>VALUE(TRIM(MID(Kaikki_matsit[[#This Row],[Tulos]],    FIND($C$5,Kaikki_matsit[[#This Row],[Tulos]],1)+1,10)))</f>
        <v>4</v>
      </c>
      <c r="F234" s="32">
        <v>2013</v>
      </c>
      <c r="G234" s="32"/>
    </row>
    <row r="235" spans="1:7" x14ac:dyDescent="0.45">
      <c r="A235" s="13" t="s">
        <v>45</v>
      </c>
      <c r="B235" s="13" t="s">
        <v>50</v>
      </c>
      <c r="C235" s="34" t="s">
        <v>13</v>
      </c>
      <c r="D235" s="4">
        <f>VALUE(TRIM(LEFT(Kaikki_matsit[[#This Row],[Tulos]],    FIND($C$5,Kaikki_matsit[[#This Row],[Tulos]],1)-1)))</f>
        <v>2</v>
      </c>
      <c r="E235" s="4">
        <f>VALUE(TRIM(MID(Kaikki_matsit[[#This Row],[Tulos]],    FIND($C$5,Kaikki_matsit[[#This Row],[Tulos]],1)+1,10)))</f>
        <v>1</v>
      </c>
      <c r="F235" s="32">
        <v>2013</v>
      </c>
      <c r="G235" s="32"/>
    </row>
    <row r="236" spans="1:7" x14ac:dyDescent="0.45">
      <c r="A236" s="13" t="s">
        <v>45</v>
      </c>
      <c r="B236" s="13" t="s">
        <v>51</v>
      </c>
      <c r="C236" s="34" t="s">
        <v>52</v>
      </c>
      <c r="D236" s="4">
        <f>VALUE(TRIM(LEFT(Kaikki_matsit[[#This Row],[Tulos]],    FIND($C$5,Kaikki_matsit[[#This Row],[Tulos]],1)-1)))</f>
        <v>0</v>
      </c>
      <c r="E236" s="4">
        <f>VALUE(TRIM(MID(Kaikki_matsit[[#This Row],[Tulos]],    FIND($C$5,Kaikki_matsit[[#This Row],[Tulos]],1)+1,10)))</f>
        <v>0</v>
      </c>
      <c r="F236" s="32">
        <v>2013</v>
      </c>
      <c r="G236" s="32"/>
    </row>
    <row r="237" spans="1:7" x14ac:dyDescent="0.45">
      <c r="A237" s="13" t="s">
        <v>46</v>
      </c>
      <c r="B237" s="13" t="s">
        <v>17</v>
      </c>
      <c r="C237" s="34" t="s">
        <v>11</v>
      </c>
      <c r="D237" s="4">
        <f>VALUE(TRIM(LEFT(Kaikki_matsit[[#This Row],[Tulos]],    FIND($C$5,Kaikki_matsit[[#This Row],[Tulos]],1)-1)))</f>
        <v>0</v>
      </c>
      <c r="E237" s="4">
        <f>VALUE(TRIM(MID(Kaikki_matsit[[#This Row],[Tulos]],    FIND($C$5,Kaikki_matsit[[#This Row],[Tulos]],1)+1,10)))</f>
        <v>2</v>
      </c>
      <c r="F237" s="32">
        <v>2013</v>
      </c>
      <c r="G237" s="32"/>
    </row>
    <row r="238" spans="1:7" x14ac:dyDescent="0.45">
      <c r="A238" s="13" t="s">
        <v>46</v>
      </c>
      <c r="B238" s="13" t="s">
        <v>39</v>
      </c>
      <c r="C238" s="34" t="s">
        <v>54</v>
      </c>
      <c r="D238" s="4">
        <f>VALUE(TRIM(LEFT(Kaikki_matsit[[#This Row],[Tulos]],    FIND($C$5,Kaikki_matsit[[#This Row],[Tulos]],1)-1)))</f>
        <v>0</v>
      </c>
      <c r="E238" s="4">
        <f>VALUE(TRIM(MID(Kaikki_matsit[[#This Row],[Tulos]],    FIND($C$5,Kaikki_matsit[[#This Row],[Tulos]],1)+1,10)))</f>
        <v>1</v>
      </c>
      <c r="F238" s="32">
        <v>2013</v>
      </c>
      <c r="G238" s="32"/>
    </row>
    <row r="239" spans="1:7" x14ac:dyDescent="0.45">
      <c r="A239" s="13" t="s">
        <v>46</v>
      </c>
      <c r="B239" s="13" t="s">
        <v>41</v>
      </c>
      <c r="C239" s="34" t="s">
        <v>52</v>
      </c>
      <c r="D239" s="4">
        <f>VALUE(TRIM(LEFT(Kaikki_matsit[[#This Row],[Tulos]],    FIND($C$5,Kaikki_matsit[[#This Row],[Tulos]],1)-1)))</f>
        <v>0</v>
      </c>
      <c r="E239" s="4">
        <f>VALUE(TRIM(MID(Kaikki_matsit[[#This Row],[Tulos]],    FIND($C$5,Kaikki_matsit[[#This Row],[Tulos]],1)+1,10)))</f>
        <v>0</v>
      </c>
      <c r="F239" s="32">
        <v>2013</v>
      </c>
      <c r="G239" s="32"/>
    </row>
    <row r="240" spans="1:7" x14ac:dyDescent="0.45">
      <c r="A240" s="13" t="s">
        <v>46</v>
      </c>
      <c r="B240" s="13" t="s">
        <v>5</v>
      </c>
      <c r="C240" s="34" t="s">
        <v>15</v>
      </c>
      <c r="D240" s="4">
        <f>VALUE(TRIM(LEFT(Kaikki_matsit[[#This Row],[Tulos]],    FIND($C$5,Kaikki_matsit[[#This Row],[Tulos]],1)-1)))</f>
        <v>1</v>
      </c>
      <c r="E240" s="4">
        <f>VALUE(TRIM(MID(Kaikki_matsit[[#This Row],[Tulos]],    FIND($C$5,Kaikki_matsit[[#This Row],[Tulos]],1)+1,10)))</f>
        <v>3</v>
      </c>
      <c r="F240" s="32">
        <v>2013</v>
      </c>
      <c r="G240" s="32"/>
    </row>
    <row r="241" spans="1:7" x14ac:dyDescent="0.45">
      <c r="A241" s="13" t="s">
        <v>46</v>
      </c>
      <c r="B241" s="13" t="s">
        <v>8</v>
      </c>
      <c r="C241" s="34" t="s">
        <v>53</v>
      </c>
      <c r="D241" s="4">
        <f>VALUE(TRIM(LEFT(Kaikki_matsit[[#This Row],[Tulos]],    FIND($C$5,Kaikki_matsit[[#This Row],[Tulos]],1)-1)))</f>
        <v>1</v>
      </c>
      <c r="E241" s="4">
        <f>VALUE(TRIM(MID(Kaikki_matsit[[#This Row],[Tulos]],    FIND($C$5,Kaikki_matsit[[#This Row],[Tulos]],1)+1,10)))</f>
        <v>0</v>
      </c>
      <c r="F241" s="32">
        <v>2013</v>
      </c>
      <c r="G241" s="32"/>
    </row>
    <row r="242" spans="1:7" x14ac:dyDescent="0.45">
      <c r="A242" s="13" t="s">
        <v>46</v>
      </c>
      <c r="B242" s="13" t="s">
        <v>10</v>
      </c>
      <c r="C242" s="34" t="s">
        <v>9</v>
      </c>
      <c r="D242" s="4">
        <f>VALUE(TRIM(LEFT(Kaikki_matsit[[#This Row],[Tulos]],    FIND($C$5,Kaikki_matsit[[#This Row],[Tulos]],1)-1)))</f>
        <v>2</v>
      </c>
      <c r="E242" s="4">
        <f>VALUE(TRIM(MID(Kaikki_matsit[[#This Row],[Tulos]],    FIND($C$5,Kaikki_matsit[[#This Row],[Tulos]],1)+1,10)))</f>
        <v>2</v>
      </c>
      <c r="F242" s="32">
        <v>2013</v>
      </c>
      <c r="G242" s="32"/>
    </row>
    <row r="243" spans="1:7" x14ac:dyDescent="0.45">
      <c r="A243" s="13" t="s">
        <v>46</v>
      </c>
      <c r="B243" s="13" t="s">
        <v>7</v>
      </c>
      <c r="C243" s="34" t="s">
        <v>6</v>
      </c>
      <c r="D243" s="4">
        <f>VALUE(TRIM(LEFT(Kaikki_matsit[[#This Row],[Tulos]],    FIND($C$5,Kaikki_matsit[[#This Row],[Tulos]],1)-1)))</f>
        <v>1</v>
      </c>
      <c r="E243" s="4">
        <f>VALUE(TRIM(MID(Kaikki_matsit[[#This Row],[Tulos]],    FIND($C$5,Kaikki_matsit[[#This Row],[Tulos]],1)+1,10)))</f>
        <v>2</v>
      </c>
      <c r="F243" s="32">
        <v>2013</v>
      </c>
      <c r="G243" s="32"/>
    </row>
    <row r="244" spans="1:7" x14ac:dyDescent="0.45">
      <c r="A244" s="13" t="s">
        <v>46</v>
      </c>
      <c r="B244" s="13" t="s">
        <v>42</v>
      </c>
      <c r="C244" s="34" t="s">
        <v>53</v>
      </c>
      <c r="D244" s="4">
        <f>VALUE(TRIM(LEFT(Kaikki_matsit[[#This Row],[Tulos]],    FIND($C$5,Kaikki_matsit[[#This Row],[Tulos]],1)-1)))</f>
        <v>1</v>
      </c>
      <c r="E244" s="4">
        <f>VALUE(TRIM(MID(Kaikki_matsit[[#This Row],[Tulos]],    FIND($C$5,Kaikki_matsit[[#This Row],[Tulos]],1)+1,10)))</f>
        <v>0</v>
      </c>
      <c r="F244" s="32">
        <v>2013</v>
      </c>
      <c r="G244" s="32"/>
    </row>
    <row r="245" spans="1:7" x14ac:dyDescent="0.45">
      <c r="A245" s="13" t="s">
        <v>46</v>
      </c>
      <c r="B245" s="13" t="s">
        <v>12</v>
      </c>
      <c r="C245" s="34" t="s">
        <v>69</v>
      </c>
      <c r="D245" s="4">
        <f>VALUE(TRIM(LEFT(Kaikki_matsit[[#This Row],[Tulos]],    FIND($C$5,Kaikki_matsit[[#This Row],[Tulos]],1)-1)))</f>
        <v>2</v>
      </c>
      <c r="E245" s="4">
        <f>VALUE(TRIM(MID(Kaikki_matsit[[#This Row],[Tulos]],    FIND($C$5,Kaikki_matsit[[#This Row],[Tulos]],1)+1,10)))</f>
        <v>3</v>
      </c>
      <c r="F245" s="32">
        <v>2013</v>
      </c>
      <c r="G245" s="32"/>
    </row>
    <row r="246" spans="1:7" x14ac:dyDescent="0.45">
      <c r="A246" s="13" t="s">
        <v>46</v>
      </c>
      <c r="B246" s="13" t="s">
        <v>43</v>
      </c>
      <c r="C246" s="34" t="s">
        <v>52</v>
      </c>
      <c r="D246" s="4">
        <f>VALUE(TRIM(LEFT(Kaikki_matsit[[#This Row],[Tulos]],    FIND($C$5,Kaikki_matsit[[#This Row],[Tulos]],1)-1)))</f>
        <v>0</v>
      </c>
      <c r="E246" s="4">
        <f>VALUE(TRIM(MID(Kaikki_matsit[[#This Row],[Tulos]],    FIND($C$5,Kaikki_matsit[[#This Row],[Tulos]],1)+1,10)))</f>
        <v>0</v>
      </c>
      <c r="F246" s="32">
        <v>2013</v>
      </c>
      <c r="G246" s="32"/>
    </row>
    <row r="247" spans="1:7" x14ac:dyDescent="0.45">
      <c r="A247" s="13" t="s">
        <v>46</v>
      </c>
      <c r="B247" s="13" t="s">
        <v>44</v>
      </c>
      <c r="C247" s="34" t="s">
        <v>54</v>
      </c>
      <c r="D247" s="4">
        <f>VALUE(TRIM(LEFT(Kaikki_matsit[[#This Row],[Tulos]],    FIND($C$5,Kaikki_matsit[[#This Row],[Tulos]],1)-1)))</f>
        <v>0</v>
      </c>
      <c r="E247" s="4">
        <f>VALUE(TRIM(MID(Kaikki_matsit[[#This Row],[Tulos]],    FIND($C$5,Kaikki_matsit[[#This Row],[Tulos]],1)+1,10)))</f>
        <v>1</v>
      </c>
      <c r="F247" s="32">
        <v>2013</v>
      </c>
      <c r="G247" s="32"/>
    </row>
    <row r="248" spans="1:7" x14ac:dyDescent="0.45">
      <c r="A248" s="13" t="s">
        <v>46</v>
      </c>
      <c r="B248" s="13" t="s">
        <v>45</v>
      </c>
      <c r="C248" s="34" t="s">
        <v>52</v>
      </c>
      <c r="D248" s="4">
        <f>VALUE(TRIM(LEFT(Kaikki_matsit[[#This Row],[Tulos]],    FIND($C$5,Kaikki_matsit[[#This Row],[Tulos]],1)-1)))</f>
        <v>0</v>
      </c>
      <c r="E248" s="4">
        <f>VALUE(TRIM(MID(Kaikki_matsit[[#This Row],[Tulos]],    FIND($C$5,Kaikki_matsit[[#This Row],[Tulos]],1)+1,10)))</f>
        <v>0</v>
      </c>
      <c r="F248" s="32">
        <v>2013</v>
      </c>
      <c r="G248" s="32"/>
    </row>
    <row r="249" spans="1:7" x14ac:dyDescent="0.45">
      <c r="A249" s="13" t="s">
        <v>46</v>
      </c>
      <c r="B249" s="13" t="s">
        <v>18</v>
      </c>
      <c r="C249" s="34" t="s">
        <v>53</v>
      </c>
      <c r="D249" s="4">
        <f>VALUE(TRIM(LEFT(Kaikki_matsit[[#This Row],[Tulos]],    FIND($C$5,Kaikki_matsit[[#This Row],[Tulos]],1)-1)))</f>
        <v>1</v>
      </c>
      <c r="E249" s="4">
        <f>VALUE(TRIM(MID(Kaikki_matsit[[#This Row],[Tulos]],    FIND($C$5,Kaikki_matsit[[#This Row],[Tulos]],1)+1,10)))</f>
        <v>0</v>
      </c>
      <c r="F249" s="32">
        <v>2013</v>
      </c>
      <c r="G249" s="32"/>
    </row>
    <row r="250" spans="1:7" x14ac:dyDescent="0.45">
      <c r="A250" s="13" t="s">
        <v>46</v>
      </c>
      <c r="B250" s="13" t="s">
        <v>47</v>
      </c>
      <c r="C250" s="34" t="s">
        <v>19</v>
      </c>
      <c r="D250" s="4">
        <f>VALUE(TRIM(LEFT(Kaikki_matsit[[#This Row],[Tulos]],    FIND($C$5,Kaikki_matsit[[#This Row],[Tulos]],1)-1)))</f>
        <v>1</v>
      </c>
      <c r="E250" s="4">
        <f>VALUE(TRIM(MID(Kaikki_matsit[[#This Row],[Tulos]],    FIND($C$5,Kaikki_matsit[[#This Row],[Tulos]],1)+1,10)))</f>
        <v>1</v>
      </c>
      <c r="F250" s="32">
        <v>2013</v>
      </c>
      <c r="G250" s="32"/>
    </row>
    <row r="251" spans="1:7" x14ac:dyDescent="0.45">
      <c r="A251" s="13" t="s">
        <v>46</v>
      </c>
      <c r="B251" s="13" t="s">
        <v>14</v>
      </c>
      <c r="C251" s="34" t="s">
        <v>16</v>
      </c>
      <c r="D251" s="4">
        <f>VALUE(TRIM(LEFT(Kaikki_matsit[[#This Row],[Tulos]],    FIND($C$5,Kaikki_matsit[[#This Row],[Tulos]],1)-1)))</f>
        <v>2</v>
      </c>
      <c r="E251" s="4">
        <f>VALUE(TRIM(MID(Kaikki_matsit[[#This Row],[Tulos]],    FIND($C$5,Kaikki_matsit[[#This Row],[Tulos]],1)+1,10)))</f>
        <v>0</v>
      </c>
      <c r="F251" s="32">
        <v>2013</v>
      </c>
      <c r="G251" s="32"/>
    </row>
    <row r="252" spans="1:7" x14ac:dyDescent="0.45">
      <c r="A252" s="13" t="s">
        <v>46</v>
      </c>
      <c r="B252" s="13" t="s">
        <v>48</v>
      </c>
      <c r="C252" s="34" t="s">
        <v>19</v>
      </c>
      <c r="D252" s="4">
        <f>VALUE(TRIM(LEFT(Kaikki_matsit[[#This Row],[Tulos]],    FIND($C$5,Kaikki_matsit[[#This Row],[Tulos]],1)-1)))</f>
        <v>1</v>
      </c>
      <c r="E252" s="4">
        <f>VALUE(TRIM(MID(Kaikki_matsit[[#This Row],[Tulos]],    FIND($C$5,Kaikki_matsit[[#This Row],[Tulos]],1)+1,10)))</f>
        <v>1</v>
      </c>
      <c r="F252" s="32">
        <v>2013</v>
      </c>
      <c r="G252" s="32"/>
    </row>
    <row r="253" spans="1:7" x14ac:dyDescent="0.45">
      <c r="A253" s="13" t="s">
        <v>46</v>
      </c>
      <c r="B253" s="13" t="s">
        <v>49</v>
      </c>
      <c r="C253" s="34" t="s">
        <v>53</v>
      </c>
      <c r="D253" s="4">
        <f>VALUE(TRIM(LEFT(Kaikki_matsit[[#This Row],[Tulos]],    FIND($C$5,Kaikki_matsit[[#This Row],[Tulos]],1)-1)))</f>
        <v>1</v>
      </c>
      <c r="E253" s="4">
        <f>VALUE(TRIM(MID(Kaikki_matsit[[#This Row],[Tulos]],    FIND($C$5,Kaikki_matsit[[#This Row],[Tulos]],1)+1,10)))</f>
        <v>0</v>
      </c>
      <c r="F253" s="32">
        <v>2013</v>
      </c>
      <c r="G253" s="32"/>
    </row>
    <row r="254" spans="1:7" x14ac:dyDescent="0.45">
      <c r="A254" s="13" t="s">
        <v>46</v>
      </c>
      <c r="B254" s="13" t="s">
        <v>50</v>
      </c>
      <c r="C254" s="34" t="s">
        <v>54</v>
      </c>
      <c r="D254" s="4">
        <f>VALUE(TRIM(LEFT(Kaikki_matsit[[#This Row],[Tulos]],    FIND($C$5,Kaikki_matsit[[#This Row],[Tulos]],1)-1)))</f>
        <v>0</v>
      </c>
      <c r="E254" s="4">
        <f>VALUE(TRIM(MID(Kaikki_matsit[[#This Row],[Tulos]],    FIND($C$5,Kaikki_matsit[[#This Row],[Tulos]],1)+1,10)))</f>
        <v>1</v>
      </c>
      <c r="F254" s="32">
        <v>2013</v>
      </c>
      <c r="G254" s="32"/>
    </row>
    <row r="255" spans="1:7" x14ac:dyDescent="0.45">
      <c r="A255" s="13" t="s">
        <v>46</v>
      </c>
      <c r="B255" s="13" t="s">
        <v>51</v>
      </c>
      <c r="C255" s="34" t="s">
        <v>63</v>
      </c>
      <c r="D255" s="4">
        <f>VALUE(TRIM(LEFT(Kaikki_matsit[[#This Row],[Tulos]],    FIND($C$5,Kaikki_matsit[[#This Row],[Tulos]],1)-1)))</f>
        <v>3</v>
      </c>
      <c r="E255" s="4">
        <f>VALUE(TRIM(MID(Kaikki_matsit[[#This Row],[Tulos]],    FIND($C$5,Kaikki_matsit[[#This Row],[Tulos]],1)+1,10)))</f>
        <v>1</v>
      </c>
      <c r="F255" s="32">
        <v>2013</v>
      </c>
      <c r="G255" s="32"/>
    </row>
    <row r="256" spans="1:7" x14ac:dyDescent="0.45">
      <c r="A256" s="13" t="s">
        <v>18</v>
      </c>
      <c r="B256" s="13" t="s">
        <v>17</v>
      </c>
      <c r="C256" s="34" t="s">
        <v>9</v>
      </c>
      <c r="D256" s="4">
        <f>VALUE(TRIM(LEFT(Kaikki_matsit[[#This Row],[Tulos]],    FIND($C$5,Kaikki_matsit[[#This Row],[Tulos]],1)-1)))</f>
        <v>2</v>
      </c>
      <c r="E256" s="4">
        <f>VALUE(TRIM(MID(Kaikki_matsit[[#This Row],[Tulos]],    FIND($C$5,Kaikki_matsit[[#This Row],[Tulos]],1)+1,10)))</f>
        <v>2</v>
      </c>
      <c r="F256" s="32">
        <v>2013</v>
      </c>
      <c r="G256" s="32"/>
    </row>
    <row r="257" spans="1:7" x14ac:dyDescent="0.45">
      <c r="A257" s="13" t="s">
        <v>18</v>
      </c>
      <c r="B257" s="13" t="s">
        <v>39</v>
      </c>
      <c r="C257" s="34" t="s">
        <v>69</v>
      </c>
      <c r="D257" s="4">
        <f>VALUE(TRIM(LEFT(Kaikki_matsit[[#This Row],[Tulos]],    FIND($C$5,Kaikki_matsit[[#This Row],[Tulos]],1)-1)))</f>
        <v>2</v>
      </c>
      <c r="E257" s="4">
        <f>VALUE(TRIM(MID(Kaikki_matsit[[#This Row],[Tulos]],    FIND($C$5,Kaikki_matsit[[#This Row],[Tulos]],1)+1,10)))</f>
        <v>3</v>
      </c>
      <c r="F257" s="32">
        <v>2013</v>
      </c>
      <c r="G257" s="32"/>
    </row>
    <row r="258" spans="1:7" x14ac:dyDescent="0.45">
      <c r="A258" s="13" t="s">
        <v>18</v>
      </c>
      <c r="B258" s="13" t="s">
        <v>41</v>
      </c>
      <c r="C258" s="34" t="s">
        <v>54</v>
      </c>
      <c r="D258" s="4">
        <f>VALUE(TRIM(LEFT(Kaikki_matsit[[#This Row],[Tulos]],    FIND($C$5,Kaikki_matsit[[#This Row],[Tulos]],1)-1)))</f>
        <v>0</v>
      </c>
      <c r="E258" s="4">
        <f>VALUE(TRIM(MID(Kaikki_matsit[[#This Row],[Tulos]],    FIND($C$5,Kaikki_matsit[[#This Row],[Tulos]],1)+1,10)))</f>
        <v>1</v>
      </c>
      <c r="F258" s="32">
        <v>2013</v>
      </c>
      <c r="G258" s="32"/>
    </row>
    <row r="259" spans="1:7" x14ac:dyDescent="0.45">
      <c r="A259" s="13" t="s">
        <v>18</v>
      </c>
      <c r="B259" s="13" t="s">
        <v>5</v>
      </c>
      <c r="C259" s="34" t="s">
        <v>55</v>
      </c>
      <c r="D259" s="4">
        <f>VALUE(TRIM(LEFT(Kaikki_matsit[[#This Row],[Tulos]],    FIND($C$5,Kaikki_matsit[[#This Row],[Tulos]],1)-1)))</f>
        <v>0</v>
      </c>
      <c r="E259" s="4">
        <f>VALUE(TRIM(MID(Kaikki_matsit[[#This Row],[Tulos]],    FIND($C$5,Kaikki_matsit[[#This Row],[Tulos]],1)+1,10)))</f>
        <v>3</v>
      </c>
      <c r="F259" s="32">
        <v>2013</v>
      </c>
      <c r="G259" s="32"/>
    </row>
    <row r="260" spans="1:7" x14ac:dyDescent="0.45">
      <c r="A260" s="13" t="s">
        <v>18</v>
      </c>
      <c r="B260" s="13" t="s">
        <v>8</v>
      </c>
      <c r="C260" s="34" t="s">
        <v>16</v>
      </c>
      <c r="D260" s="4">
        <f>VALUE(TRIM(LEFT(Kaikki_matsit[[#This Row],[Tulos]],    FIND($C$5,Kaikki_matsit[[#This Row],[Tulos]],1)-1)))</f>
        <v>2</v>
      </c>
      <c r="E260" s="4">
        <f>VALUE(TRIM(MID(Kaikki_matsit[[#This Row],[Tulos]],    FIND($C$5,Kaikki_matsit[[#This Row],[Tulos]],1)+1,10)))</f>
        <v>0</v>
      </c>
      <c r="F260" s="32">
        <v>2013</v>
      </c>
      <c r="G260" s="32"/>
    </row>
    <row r="261" spans="1:7" x14ac:dyDescent="0.45">
      <c r="A261" s="13" t="s">
        <v>18</v>
      </c>
      <c r="B261" s="13" t="s">
        <v>10</v>
      </c>
      <c r="C261" s="34" t="s">
        <v>16</v>
      </c>
      <c r="D261" s="4">
        <f>VALUE(TRIM(LEFT(Kaikki_matsit[[#This Row],[Tulos]],    FIND($C$5,Kaikki_matsit[[#This Row],[Tulos]],1)-1)))</f>
        <v>2</v>
      </c>
      <c r="E261" s="4">
        <f>VALUE(TRIM(MID(Kaikki_matsit[[#This Row],[Tulos]],    FIND($C$5,Kaikki_matsit[[#This Row],[Tulos]],1)+1,10)))</f>
        <v>0</v>
      </c>
      <c r="F261" s="32">
        <v>2013</v>
      </c>
      <c r="G261" s="32"/>
    </row>
    <row r="262" spans="1:7" x14ac:dyDescent="0.45">
      <c r="A262" s="13" t="s">
        <v>18</v>
      </c>
      <c r="B262" s="13" t="s">
        <v>7</v>
      </c>
      <c r="C262" s="34" t="s">
        <v>16</v>
      </c>
      <c r="D262" s="4">
        <f>VALUE(TRIM(LEFT(Kaikki_matsit[[#This Row],[Tulos]],    FIND($C$5,Kaikki_matsit[[#This Row],[Tulos]],1)-1)))</f>
        <v>2</v>
      </c>
      <c r="E262" s="4">
        <f>VALUE(TRIM(MID(Kaikki_matsit[[#This Row],[Tulos]],    FIND($C$5,Kaikki_matsit[[#This Row],[Tulos]],1)+1,10)))</f>
        <v>0</v>
      </c>
      <c r="F262" s="32">
        <v>2013</v>
      </c>
      <c r="G262" s="32"/>
    </row>
    <row r="263" spans="1:7" x14ac:dyDescent="0.45">
      <c r="A263" s="13" t="s">
        <v>18</v>
      </c>
      <c r="B263" s="13" t="s">
        <v>42</v>
      </c>
      <c r="C263" s="34" t="s">
        <v>62</v>
      </c>
      <c r="D263" s="4">
        <f>VALUE(TRIM(LEFT(Kaikki_matsit[[#This Row],[Tulos]],    FIND($C$5,Kaikki_matsit[[#This Row],[Tulos]],1)-1)))</f>
        <v>4</v>
      </c>
      <c r="E263" s="4">
        <f>VALUE(TRIM(MID(Kaikki_matsit[[#This Row],[Tulos]],    FIND($C$5,Kaikki_matsit[[#This Row],[Tulos]],1)+1,10)))</f>
        <v>1</v>
      </c>
      <c r="F263" s="32">
        <v>2013</v>
      </c>
      <c r="G263" s="32"/>
    </row>
    <row r="264" spans="1:7" x14ac:dyDescent="0.45">
      <c r="A264" s="13" t="s">
        <v>18</v>
      </c>
      <c r="B264" s="13" t="s">
        <v>12</v>
      </c>
      <c r="C264" s="34" t="s">
        <v>55</v>
      </c>
      <c r="D264" s="4">
        <f>VALUE(TRIM(LEFT(Kaikki_matsit[[#This Row],[Tulos]],    FIND($C$5,Kaikki_matsit[[#This Row],[Tulos]],1)-1)))</f>
        <v>0</v>
      </c>
      <c r="E264" s="4">
        <f>VALUE(TRIM(MID(Kaikki_matsit[[#This Row],[Tulos]],    FIND($C$5,Kaikki_matsit[[#This Row],[Tulos]],1)+1,10)))</f>
        <v>3</v>
      </c>
      <c r="F264" s="32">
        <v>2013</v>
      </c>
      <c r="G264" s="32"/>
    </row>
    <row r="265" spans="1:7" x14ac:dyDescent="0.45">
      <c r="A265" s="13" t="s">
        <v>18</v>
      </c>
      <c r="B265" s="13" t="s">
        <v>43</v>
      </c>
      <c r="C265" s="34" t="s">
        <v>19</v>
      </c>
      <c r="D265" s="4">
        <f>VALUE(TRIM(LEFT(Kaikki_matsit[[#This Row],[Tulos]],    FIND($C$5,Kaikki_matsit[[#This Row],[Tulos]],1)-1)))</f>
        <v>1</v>
      </c>
      <c r="E265" s="4">
        <f>VALUE(TRIM(MID(Kaikki_matsit[[#This Row],[Tulos]],    FIND($C$5,Kaikki_matsit[[#This Row],[Tulos]],1)+1,10)))</f>
        <v>1</v>
      </c>
      <c r="F265" s="32">
        <v>2013</v>
      </c>
      <c r="G265" s="32"/>
    </row>
    <row r="266" spans="1:7" x14ac:dyDescent="0.45">
      <c r="A266" s="13" t="s">
        <v>18</v>
      </c>
      <c r="B266" s="13" t="s">
        <v>44</v>
      </c>
      <c r="C266" s="34" t="s">
        <v>19</v>
      </c>
      <c r="D266" s="4">
        <f>VALUE(TRIM(LEFT(Kaikki_matsit[[#This Row],[Tulos]],    FIND($C$5,Kaikki_matsit[[#This Row],[Tulos]],1)-1)))</f>
        <v>1</v>
      </c>
      <c r="E266" s="4">
        <f>VALUE(TRIM(MID(Kaikki_matsit[[#This Row],[Tulos]],    FIND($C$5,Kaikki_matsit[[#This Row],[Tulos]],1)+1,10)))</f>
        <v>1</v>
      </c>
      <c r="F266" s="32">
        <v>2013</v>
      </c>
      <c r="G266" s="32"/>
    </row>
    <row r="267" spans="1:7" x14ac:dyDescent="0.45">
      <c r="A267" s="13" t="s">
        <v>18</v>
      </c>
      <c r="B267" s="13" t="s">
        <v>45</v>
      </c>
      <c r="C267" s="34" t="s">
        <v>58</v>
      </c>
      <c r="D267" s="4">
        <f>VALUE(TRIM(LEFT(Kaikki_matsit[[#This Row],[Tulos]],    FIND($C$5,Kaikki_matsit[[#This Row],[Tulos]],1)-1)))</f>
        <v>4</v>
      </c>
      <c r="E267" s="4">
        <f>VALUE(TRIM(MID(Kaikki_matsit[[#This Row],[Tulos]],    FIND($C$5,Kaikki_matsit[[#This Row],[Tulos]],1)+1,10)))</f>
        <v>0</v>
      </c>
      <c r="F267" s="32">
        <v>2013</v>
      </c>
      <c r="G267" s="32"/>
    </row>
    <row r="268" spans="1:7" x14ac:dyDescent="0.45">
      <c r="A268" s="13" t="s">
        <v>18</v>
      </c>
      <c r="B268" s="13" t="s">
        <v>46</v>
      </c>
      <c r="C268" s="34" t="s">
        <v>73</v>
      </c>
      <c r="D268" s="4">
        <f>VALUE(TRIM(LEFT(Kaikki_matsit[[#This Row],[Tulos]],    FIND($C$5,Kaikki_matsit[[#This Row],[Tulos]],1)-1)))</f>
        <v>4</v>
      </c>
      <c r="E268" s="4">
        <f>VALUE(TRIM(MID(Kaikki_matsit[[#This Row],[Tulos]],    FIND($C$5,Kaikki_matsit[[#This Row],[Tulos]],1)+1,10)))</f>
        <v>2</v>
      </c>
      <c r="F268" s="32">
        <v>2013</v>
      </c>
      <c r="G268" s="32"/>
    </row>
    <row r="269" spans="1:7" x14ac:dyDescent="0.45">
      <c r="A269" s="13" t="s">
        <v>18</v>
      </c>
      <c r="B269" s="13" t="s">
        <v>47</v>
      </c>
      <c r="C269" s="34" t="s">
        <v>9</v>
      </c>
      <c r="D269" s="4">
        <f>VALUE(TRIM(LEFT(Kaikki_matsit[[#This Row],[Tulos]],    FIND($C$5,Kaikki_matsit[[#This Row],[Tulos]],1)-1)))</f>
        <v>2</v>
      </c>
      <c r="E269" s="4">
        <f>VALUE(TRIM(MID(Kaikki_matsit[[#This Row],[Tulos]],    FIND($C$5,Kaikki_matsit[[#This Row],[Tulos]],1)+1,10)))</f>
        <v>2</v>
      </c>
      <c r="F269" s="32">
        <v>2013</v>
      </c>
      <c r="G269" s="32"/>
    </row>
    <row r="270" spans="1:7" x14ac:dyDescent="0.45">
      <c r="A270" s="13" t="s">
        <v>18</v>
      </c>
      <c r="B270" s="13" t="s">
        <v>14</v>
      </c>
      <c r="C270" s="34" t="s">
        <v>19</v>
      </c>
      <c r="D270" s="4">
        <f>VALUE(TRIM(LEFT(Kaikki_matsit[[#This Row],[Tulos]],    FIND($C$5,Kaikki_matsit[[#This Row],[Tulos]],1)-1)))</f>
        <v>1</v>
      </c>
      <c r="E270" s="4">
        <f>VALUE(TRIM(MID(Kaikki_matsit[[#This Row],[Tulos]],    FIND($C$5,Kaikki_matsit[[#This Row],[Tulos]],1)+1,10)))</f>
        <v>1</v>
      </c>
      <c r="F270" s="32">
        <v>2013</v>
      </c>
      <c r="G270" s="32"/>
    </row>
    <row r="271" spans="1:7" x14ac:dyDescent="0.45">
      <c r="A271" s="13" t="s">
        <v>18</v>
      </c>
      <c r="B271" s="13" t="s">
        <v>48</v>
      </c>
      <c r="C271" s="34" t="s">
        <v>16</v>
      </c>
      <c r="D271" s="4">
        <f>VALUE(TRIM(LEFT(Kaikki_matsit[[#This Row],[Tulos]],    FIND($C$5,Kaikki_matsit[[#This Row],[Tulos]],1)-1)))</f>
        <v>2</v>
      </c>
      <c r="E271" s="4">
        <f>VALUE(TRIM(MID(Kaikki_matsit[[#This Row],[Tulos]],    FIND($C$5,Kaikki_matsit[[#This Row],[Tulos]],1)+1,10)))</f>
        <v>0</v>
      </c>
      <c r="F271" s="32">
        <v>2013</v>
      </c>
      <c r="G271" s="32"/>
    </row>
    <row r="272" spans="1:7" x14ac:dyDescent="0.45">
      <c r="A272" s="13" t="s">
        <v>18</v>
      </c>
      <c r="B272" s="13" t="s">
        <v>49</v>
      </c>
      <c r="C272" s="34" t="s">
        <v>69</v>
      </c>
      <c r="D272" s="4">
        <f>VALUE(TRIM(LEFT(Kaikki_matsit[[#This Row],[Tulos]],    FIND($C$5,Kaikki_matsit[[#This Row],[Tulos]],1)-1)))</f>
        <v>2</v>
      </c>
      <c r="E272" s="4">
        <f>VALUE(TRIM(MID(Kaikki_matsit[[#This Row],[Tulos]],    FIND($C$5,Kaikki_matsit[[#This Row],[Tulos]],1)+1,10)))</f>
        <v>3</v>
      </c>
      <c r="F272" s="32">
        <v>2013</v>
      </c>
      <c r="G272" s="32"/>
    </row>
    <row r="273" spans="1:7" x14ac:dyDescent="0.45">
      <c r="A273" s="13" t="s">
        <v>18</v>
      </c>
      <c r="B273" s="13" t="s">
        <v>50</v>
      </c>
      <c r="C273" s="34" t="s">
        <v>53</v>
      </c>
      <c r="D273" s="4">
        <f>VALUE(TRIM(LEFT(Kaikki_matsit[[#This Row],[Tulos]],    FIND($C$5,Kaikki_matsit[[#This Row],[Tulos]],1)-1)))</f>
        <v>1</v>
      </c>
      <c r="E273" s="4">
        <f>VALUE(TRIM(MID(Kaikki_matsit[[#This Row],[Tulos]],    FIND($C$5,Kaikki_matsit[[#This Row],[Tulos]],1)+1,10)))</f>
        <v>0</v>
      </c>
      <c r="F273" s="32">
        <v>2013</v>
      </c>
      <c r="G273" s="32"/>
    </row>
    <row r="274" spans="1:7" x14ac:dyDescent="0.45">
      <c r="A274" s="13" t="s">
        <v>18</v>
      </c>
      <c r="B274" s="13" t="s">
        <v>51</v>
      </c>
      <c r="C274" s="34" t="s">
        <v>52</v>
      </c>
      <c r="D274" s="4">
        <f>VALUE(TRIM(LEFT(Kaikki_matsit[[#This Row],[Tulos]],    FIND($C$5,Kaikki_matsit[[#This Row],[Tulos]],1)-1)))</f>
        <v>0</v>
      </c>
      <c r="E274" s="4">
        <f>VALUE(TRIM(MID(Kaikki_matsit[[#This Row],[Tulos]],    FIND($C$5,Kaikki_matsit[[#This Row],[Tulos]],1)+1,10)))</f>
        <v>0</v>
      </c>
      <c r="F274" s="32">
        <v>2013</v>
      </c>
      <c r="G274" s="32"/>
    </row>
    <row r="275" spans="1:7" x14ac:dyDescent="0.45">
      <c r="A275" s="13" t="s">
        <v>47</v>
      </c>
      <c r="B275" s="13" t="s">
        <v>17</v>
      </c>
      <c r="C275" s="34" t="s">
        <v>53</v>
      </c>
      <c r="D275" s="4">
        <f>VALUE(TRIM(LEFT(Kaikki_matsit[[#This Row],[Tulos]],    FIND($C$5,Kaikki_matsit[[#This Row],[Tulos]],1)-1)))</f>
        <v>1</v>
      </c>
      <c r="E275" s="4">
        <f>VALUE(TRIM(MID(Kaikki_matsit[[#This Row],[Tulos]],    FIND($C$5,Kaikki_matsit[[#This Row],[Tulos]],1)+1,10)))</f>
        <v>0</v>
      </c>
      <c r="F275" s="32">
        <v>2013</v>
      </c>
      <c r="G275" s="32"/>
    </row>
    <row r="276" spans="1:7" x14ac:dyDescent="0.45">
      <c r="A276" s="13" t="s">
        <v>47</v>
      </c>
      <c r="B276" s="13" t="s">
        <v>39</v>
      </c>
      <c r="C276" s="34" t="s">
        <v>13</v>
      </c>
      <c r="D276" s="4">
        <f>VALUE(TRIM(LEFT(Kaikki_matsit[[#This Row],[Tulos]],    FIND($C$5,Kaikki_matsit[[#This Row],[Tulos]],1)-1)))</f>
        <v>2</v>
      </c>
      <c r="E276" s="4">
        <f>VALUE(TRIM(MID(Kaikki_matsit[[#This Row],[Tulos]],    FIND($C$5,Kaikki_matsit[[#This Row],[Tulos]],1)+1,10)))</f>
        <v>1</v>
      </c>
      <c r="F276" s="32">
        <v>2013</v>
      </c>
      <c r="G276" s="32"/>
    </row>
    <row r="277" spans="1:7" x14ac:dyDescent="0.45">
      <c r="A277" s="13" t="s">
        <v>47</v>
      </c>
      <c r="B277" s="13" t="s">
        <v>41</v>
      </c>
      <c r="C277" s="34" t="s">
        <v>52</v>
      </c>
      <c r="D277" s="4">
        <f>VALUE(TRIM(LEFT(Kaikki_matsit[[#This Row],[Tulos]],    FIND($C$5,Kaikki_matsit[[#This Row],[Tulos]],1)-1)))</f>
        <v>0</v>
      </c>
      <c r="E277" s="4">
        <f>VALUE(TRIM(MID(Kaikki_matsit[[#This Row],[Tulos]],    FIND($C$5,Kaikki_matsit[[#This Row],[Tulos]],1)+1,10)))</f>
        <v>0</v>
      </c>
      <c r="F277" s="32">
        <v>2013</v>
      </c>
      <c r="G277" s="32"/>
    </row>
    <row r="278" spans="1:7" x14ac:dyDescent="0.45">
      <c r="A278" s="13" t="s">
        <v>47</v>
      </c>
      <c r="B278" s="13" t="s">
        <v>5</v>
      </c>
      <c r="C278" s="34" t="s">
        <v>64</v>
      </c>
      <c r="D278" s="4">
        <f>VALUE(TRIM(LEFT(Kaikki_matsit[[#This Row],[Tulos]],    FIND($C$5,Kaikki_matsit[[#This Row],[Tulos]],1)-1)))</f>
        <v>3</v>
      </c>
      <c r="E278" s="4">
        <f>VALUE(TRIM(MID(Kaikki_matsit[[#This Row],[Tulos]],    FIND($C$5,Kaikki_matsit[[#This Row],[Tulos]],1)+1,10)))</f>
        <v>2</v>
      </c>
      <c r="F278" s="32">
        <v>2013</v>
      </c>
      <c r="G278" s="32"/>
    </row>
    <row r="279" spans="1:7" x14ac:dyDescent="0.45">
      <c r="A279" s="13" t="s">
        <v>47</v>
      </c>
      <c r="B279" s="13" t="s">
        <v>8</v>
      </c>
      <c r="C279" s="34" t="s">
        <v>13</v>
      </c>
      <c r="D279" s="4">
        <f>VALUE(TRIM(LEFT(Kaikki_matsit[[#This Row],[Tulos]],    FIND($C$5,Kaikki_matsit[[#This Row],[Tulos]],1)-1)))</f>
        <v>2</v>
      </c>
      <c r="E279" s="4">
        <f>VALUE(TRIM(MID(Kaikki_matsit[[#This Row],[Tulos]],    FIND($C$5,Kaikki_matsit[[#This Row],[Tulos]],1)+1,10)))</f>
        <v>1</v>
      </c>
      <c r="F279" s="32">
        <v>2013</v>
      </c>
      <c r="G279" s="32"/>
    </row>
    <row r="280" spans="1:7" x14ac:dyDescent="0.45">
      <c r="A280" s="13" t="s">
        <v>47</v>
      </c>
      <c r="B280" s="13" t="s">
        <v>10</v>
      </c>
      <c r="C280" s="34" t="s">
        <v>19</v>
      </c>
      <c r="D280" s="4">
        <f>VALUE(TRIM(LEFT(Kaikki_matsit[[#This Row],[Tulos]],    FIND($C$5,Kaikki_matsit[[#This Row],[Tulos]],1)-1)))</f>
        <v>1</v>
      </c>
      <c r="E280" s="4">
        <f>VALUE(TRIM(MID(Kaikki_matsit[[#This Row],[Tulos]],    FIND($C$5,Kaikki_matsit[[#This Row],[Tulos]],1)+1,10)))</f>
        <v>1</v>
      </c>
      <c r="F280" s="32">
        <v>2013</v>
      </c>
      <c r="G280" s="32"/>
    </row>
    <row r="281" spans="1:7" x14ac:dyDescent="0.45">
      <c r="A281" s="13" t="s">
        <v>47</v>
      </c>
      <c r="B281" s="13" t="s">
        <v>7</v>
      </c>
      <c r="C281" s="34" t="s">
        <v>62</v>
      </c>
      <c r="D281" s="4">
        <f>VALUE(TRIM(LEFT(Kaikki_matsit[[#This Row],[Tulos]],    FIND($C$5,Kaikki_matsit[[#This Row],[Tulos]],1)-1)))</f>
        <v>4</v>
      </c>
      <c r="E281" s="4">
        <f>VALUE(TRIM(MID(Kaikki_matsit[[#This Row],[Tulos]],    FIND($C$5,Kaikki_matsit[[#This Row],[Tulos]],1)+1,10)))</f>
        <v>1</v>
      </c>
      <c r="F281" s="32">
        <v>2013</v>
      </c>
      <c r="G281" s="32"/>
    </row>
    <row r="282" spans="1:7" x14ac:dyDescent="0.45">
      <c r="A282" s="13" t="s">
        <v>47</v>
      </c>
      <c r="B282" s="13" t="s">
        <v>42</v>
      </c>
      <c r="C282" s="34" t="s">
        <v>53</v>
      </c>
      <c r="D282" s="4">
        <f>VALUE(TRIM(LEFT(Kaikki_matsit[[#This Row],[Tulos]],    FIND($C$5,Kaikki_matsit[[#This Row],[Tulos]],1)-1)))</f>
        <v>1</v>
      </c>
      <c r="E282" s="4">
        <f>VALUE(TRIM(MID(Kaikki_matsit[[#This Row],[Tulos]],    FIND($C$5,Kaikki_matsit[[#This Row],[Tulos]],1)+1,10)))</f>
        <v>0</v>
      </c>
      <c r="F282" s="32">
        <v>2013</v>
      </c>
      <c r="G282" s="32"/>
    </row>
    <row r="283" spans="1:7" x14ac:dyDescent="0.45">
      <c r="A283" s="13" t="s">
        <v>47</v>
      </c>
      <c r="B283" s="13" t="s">
        <v>12</v>
      </c>
      <c r="C283" s="34" t="s">
        <v>74</v>
      </c>
      <c r="D283" s="4">
        <f>VALUE(TRIM(LEFT(Kaikki_matsit[[#This Row],[Tulos]],    FIND($C$5,Kaikki_matsit[[#This Row],[Tulos]],1)-1)))</f>
        <v>3</v>
      </c>
      <c r="E283" s="4">
        <f>VALUE(TRIM(MID(Kaikki_matsit[[#This Row],[Tulos]],    FIND($C$5,Kaikki_matsit[[#This Row],[Tulos]],1)+1,10)))</f>
        <v>5</v>
      </c>
      <c r="F283" s="32">
        <v>2013</v>
      </c>
      <c r="G283" s="32"/>
    </row>
    <row r="284" spans="1:7" x14ac:dyDescent="0.45">
      <c r="A284" s="13" t="s">
        <v>47</v>
      </c>
      <c r="B284" s="13" t="s">
        <v>43</v>
      </c>
      <c r="C284" s="34" t="s">
        <v>52</v>
      </c>
      <c r="D284" s="4">
        <f>VALUE(TRIM(LEFT(Kaikki_matsit[[#This Row],[Tulos]],    FIND($C$5,Kaikki_matsit[[#This Row],[Tulos]],1)-1)))</f>
        <v>0</v>
      </c>
      <c r="E284" s="4">
        <f>VALUE(TRIM(MID(Kaikki_matsit[[#This Row],[Tulos]],    FIND($C$5,Kaikki_matsit[[#This Row],[Tulos]],1)+1,10)))</f>
        <v>0</v>
      </c>
      <c r="F284" s="32">
        <v>2013</v>
      </c>
      <c r="G284" s="32"/>
    </row>
    <row r="285" spans="1:7" x14ac:dyDescent="0.45">
      <c r="A285" s="13" t="s">
        <v>47</v>
      </c>
      <c r="B285" s="13" t="s">
        <v>44</v>
      </c>
      <c r="C285" s="34" t="s">
        <v>13</v>
      </c>
      <c r="D285" s="4">
        <f>VALUE(TRIM(LEFT(Kaikki_matsit[[#This Row],[Tulos]],    FIND($C$5,Kaikki_matsit[[#This Row],[Tulos]],1)-1)))</f>
        <v>2</v>
      </c>
      <c r="E285" s="4">
        <f>VALUE(TRIM(MID(Kaikki_matsit[[#This Row],[Tulos]],    FIND($C$5,Kaikki_matsit[[#This Row],[Tulos]],1)+1,10)))</f>
        <v>1</v>
      </c>
      <c r="F285" s="32">
        <v>2013</v>
      </c>
      <c r="G285" s="32"/>
    </row>
    <row r="286" spans="1:7" x14ac:dyDescent="0.45">
      <c r="A286" s="13" t="s">
        <v>47</v>
      </c>
      <c r="B286" s="13" t="s">
        <v>45</v>
      </c>
      <c r="C286" s="34" t="s">
        <v>53</v>
      </c>
      <c r="D286" s="4">
        <f>VALUE(TRIM(LEFT(Kaikki_matsit[[#This Row],[Tulos]],    FIND($C$5,Kaikki_matsit[[#This Row],[Tulos]],1)-1)))</f>
        <v>1</v>
      </c>
      <c r="E286" s="4">
        <f>VALUE(TRIM(MID(Kaikki_matsit[[#This Row],[Tulos]],    FIND($C$5,Kaikki_matsit[[#This Row],[Tulos]],1)+1,10)))</f>
        <v>0</v>
      </c>
      <c r="F286" s="32">
        <v>2013</v>
      </c>
      <c r="G286" s="32"/>
    </row>
    <row r="287" spans="1:7" x14ac:dyDescent="0.45">
      <c r="A287" s="13" t="s">
        <v>47</v>
      </c>
      <c r="B287" s="13" t="s">
        <v>46</v>
      </c>
      <c r="C287" s="34" t="s">
        <v>54</v>
      </c>
      <c r="D287" s="4">
        <f>VALUE(TRIM(LEFT(Kaikki_matsit[[#This Row],[Tulos]],    FIND($C$5,Kaikki_matsit[[#This Row],[Tulos]],1)-1)))</f>
        <v>0</v>
      </c>
      <c r="E287" s="4">
        <f>VALUE(TRIM(MID(Kaikki_matsit[[#This Row],[Tulos]],    FIND($C$5,Kaikki_matsit[[#This Row],[Tulos]],1)+1,10)))</f>
        <v>1</v>
      </c>
      <c r="F287" s="32">
        <v>2013</v>
      </c>
      <c r="G287" s="32"/>
    </row>
    <row r="288" spans="1:7" x14ac:dyDescent="0.45">
      <c r="A288" s="13" t="s">
        <v>47</v>
      </c>
      <c r="B288" s="13" t="s">
        <v>18</v>
      </c>
      <c r="C288" s="34" t="s">
        <v>19</v>
      </c>
      <c r="D288" s="4">
        <f>VALUE(TRIM(LEFT(Kaikki_matsit[[#This Row],[Tulos]],    FIND($C$5,Kaikki_matsit[[#This Row],[Tulos]],1)-1)))</f>
        <v>1</v>
      </c>
      <c r="E288" s="4">
        <f>VALUE(TRIM(MID(Kaikki_matsit[[#This Row],[Tulos]],    FIND($C$5,Kaikki_matsit[[#This Row],[Tulos]],1)+1,10)))</f>
        <v>1</v>
      </c>
      <c r="F288" s="32">
        <v>2013</v>
      </c>
      <c r="G288" s="32"/>
    </row>
    <row r="289" spans="1:7" x14ac:dyDescent="0.45">
      <c r="A289" s="13" t="s">
        <v>47</v>
      </c>
      <c r="B289" s="13" t="s">
        <v>14</v>
      </c>
      <c r="C289" s="34" t="s">
        <v>16</v>
      </c>
      <c r="D289" s="4">
        <f>VALUE(TRIM(LEFT(Kaikki_matsit[[#This Row],[Tulos]],    FIND($C$5,Kaikki_matsit[[#This Row],[Tulos]],1)-1)))</f>
        <v>2</v>
      </c>
      <c r="E289" s="4">
        <f>VALUE(TRIM(MID(Kaikki_matsit[[#This Row],[Tulos]],    FIND($C$5,Kaikki_matsit[[#This Row],[Tulos]],1)+1,10)))</f>
        <v>0</v>
      </c>
      <c r="F289" s="32">
        <v>2013</v>
      </c>
      <c r="G289" s="32"/>
    </row>
    <row r="290" spans="1:7" x14ac:dyDescent="0.45">
      <c r="A290" s="13" t="s">
        <v>47</v>
      </c>
      <c r="B290" s="13" t="s">
        <v>48</v>
      </c>
      <c r="C290" s="34" t="s">
        <v>19</v>
      </c>
      <c r="D290" s="4">
        <f>VALUE(TRIM(LEFT(Kaikki_matsit[[#This Row],[Tulos]],    FIND($C$5,Kaikki_matsit[[#This Row],[Tulos]],1)-1)))</f>
        <v>1</v>
      </c>
      <c r="E290" s="4">
        <f>VALUE(TRIM(MID(Kaikki_matsit[[#This Row],[Tulos]],    FIND($C$5,Kaikki_matsit[[#This Row],[Tulos]],1)+1,10)))</f>
        <v>1</v>
      </c>
      <c r="F290" s="32">
        <v>2013</v>
      </c>
      <c r="G290" s="32"/>
    </row>
    <row r="291" spans="1:7" x14ac:dyDescent="0.45">
      <c r="A291" s="13" t="s">
        <v>47</v>
      </c>
      <c r="B291" s="13" t="s">
        <v>49</v>
      </c>
      <c r="C291" s="34" t="s">
        <v>54</v>
      </c>
      <c r="D291" s="4">
        <f>VALUE(TRIM(LEFT(Kaikki_matsit[[#This Row],[Tulos]],    FIND($C$5,Kaikki_matsit[[#This Row],[Tulos]],1)-1)))</f>
        <v>0</v>
      </c>
      <c r="E291" s="4">
        <f>VALUE(TRIM(MID(Kaikki_matsit[[#This Row],[Tulos]],    FIND($C$5,Kaikki_matsit[[#This Row],[Tulos]],1)+1,10)))</f>
        <v>1</v>
      </c>
      <c r="F291" s="32">
        <v>2013</v>
      </c>
      <c r="G291" s="32"/>
    </row>
    <row r="292" spans="1:7" x14ac:dyDescent="0.45">
      <c r="A292" s="13" t="s">
        <v>47</v>
      </c>
      <c r="B292" s="13" t="s">
        <v>50</v>
      </c>
      <c r="C292" s="34" t="s">
        <v>52</v>
      </c>
      <c r="D292" s="4">
        <f>VALUE(TRIM(LEFT(Kaikki_matsit[[#This Row],[Tulos]],    FIND($C$5,Kaikki_matsit[[#This Row],[Tulos]],1)-1)))</f>
        <v>0</v>
      </c>
      <c r="E292" s="4">
        <f>VALUE(TRIM(MID(Kaikki_matsit[[#This Row],[Tulos]],    FIND($C$5,Kaikki_matsit[[#This Row],[Tulos]],1)+1,10)))</f>
        <v>0</v>
      </c>
      <c r="F292" s="32">
        <v>2013</v>
      </c>
      <c r="G292" s="32"/>
    </row>
    <row r="293" spans="1:7" x14ac:dyDescent="0.45">
      <c r="A293" s="13" t="s">
        <v>47</v>
      </c>
      <c r="B293" s="13" t="s">
        <v>51</v>
      </c>
      <c r="C293" s="34" t="s">
        <v>63</v>
      </c>
      <c r="D293" s="4">
        <f>VALUE(TRIM(LEFT(Kaikki_matsit[[#This Row],[Tulos]],    FIND($C$5,Kaikki_matsit[[#This Row],[Tulos]],1)-1)))</f>
        <v>3</v>
      </c>
      <c r="E293" s="4">
        <f>VALUE(TRIM(MID(Kaikki_matsit[[#This Row],[Tulos]],    FIND($C$5,Kaikki_matsit[[#This Row],[Tulos]],1)+1,10)))</f>
        <v>1</v>
      </c>
      <c r="F293" s="32">
        <v>2013</v>
      </c>
      <c r="G293" s="32"/>
    </row>
    <row r="294" spans="1:7" x14ac:dyDescent="0.45">
      <c r="A294" s="13" t="s">
        <v>14</v>
      </c>
      <c r="B294" s="13" t="s">
        <v>17</v>
      </c>
      <c r="C294" s="34" t="s">
        <v>15</v>
      </c>
      <c r="D294" s="4">
        <f>VALUE(TRIM(LEFT(Kaikki_matsit[[#This Row],[Tulos]],    FIND($C$5,Kaikki_matsit[[#This Row],[Tulos]],1)-1)))</f>
        <v>1</v>
      </c>
      <c r="E294" s="4">
        <f>VALUE(TRIM(MID(Kaikki_matsit[[#This Row],[Tulos]],    FIND($C$5,Kaikki_matsit[[#This Row],[Tulos]],1)+1,10)))</f>
        <v>3</v>
      </c>
      <c r="F294" s="32">
        <v>2013</v>
      </c>
      <c r="G294" s="32"/>
    </row>
    <row r="295" spans="1:7" x14ac:dyDescent="0.45">
      <c r="A295" s="13" t="s">
        <v>14</v>
      </c>
      <c r="B295" s="13" t="s">
        <v>39</v>
      </c>
      <c r="C295" s="34" t="s">
        <v>54</v>
      </c>
      <c r="D295" s="4">
        <f>VALUE(TRIM(LEFT(Kaikki_matsit[[#This Row],[Tulos]],    FIND($C$5,Kaikki_matsit[[#This Row],[Tulos]],1)-1)))</f>
        <v>0</v>
      </c>
      <c r="E295" s="4">
        <f>VALUE(TRIM(MID(Kaikki_matsit[[#This Row],[Tulos]],    FIND($C$5,Kaikki_matsit[[#This Row],[Tulos]],1)+1,10)))</f>
        <v>1</v>
      </c>
      <c r="F295" s="32">
        <v>2013</v>
      </c>
      <c r="G295" s="32"/>
    </row>
    <row r="296" spans="1:7" x14ac:dyDescent="0.45">
      <c r="A296" s="13" t="s">
        <v>14</v>
      </c>
      <c r="B296" s="13" t="s">
        <v>41</v>
      </c>
      <c r="C296" s="34" t="s">
        <v>58</v>
      </c>
      <c r="D296" s="4">
        <f>VALUE(TRIM(LEFT(Kaikki_matsit[[#This Row],[Tulos]],    FIND($C$5,Kaikki_matsit[[#This Row],[Tulos]],1)-1)))</f>
        <v>4</v>
      </c>
      <c r="E296" s="4">
        <f>VALUE(TRIM(MID(Kaikki_matsit[[#This Row],[Tulos]],    FIND($C$5,Kaikki_matsit[[#This Row],[Tulos]],1)+1,10)))</f>
        <v>0</v>
      </c>
      <c r="F296" s="32">
        <v>2013</v>
      </c>
      <c r="G296" s="32"/>
    </row>
    <row r="297" spans="1:7" x14ac:dyDescent="0.45">
      <c r="A297" s="13" t="s">
        <v>14</v>
      </c>
      <c r="B297" s="13" t="s">
        <v>5</v>
      </c>
      <c r="C297" s="34" t="s">
        <v>75</v>
      </c>
      <c r="D297" s="4">
        <f>VALUE(TRIM(LEFT(Kaikki_matsit[[#This Row],[Tulos]],    FIND($C$5,Kaikki_matsit[[#This Row],[Tulos]],1)-1)))</f>
        <v>3</v>
      </c>
      <c r="E297" s="4">
        <f>VALUE(TRIM(MID(Kaikki_matsit[[#This Row],[Tulos]],    FIND($C$5,Kaikki_matsit[[#This Row],[Tulos]],1)+1,10)))</f>
        <v>4</v>
      </c>
      <c r="F297" s="32">
        <v>2013</v>
      </c>
      <c r="G297" s="32"/>
    </row>
    <row r="298" spans="1:7" x14ac:dyDescent="0.45">
      <c r="A298" s="13" t="s">
        <v>14</v>
      </c>
      <c r="B298" s="13" t="s">
        <v>8</v>
      </c>
      <c r="C298" s="34" t="s">
        <v>52</v>
      </c>
      <c r="D298" s="4">
        <f>VALUE(TRIM(LEFT(Kaikki_matsit[[#This Row],[Tulos]],    FIND($C$5,Kaikki_matsit[[#This Row],[Tulos]],1)-1)))</f>
        <v>0</v>
      </c>
      <c r="E298" s="4">
        <f>VALUE(TRIM(MID(Kaikki_matsit[[#This Row],[Tulos]],    FIND($C$5,Kaikki_matsit[[#This Row],[Tulos]],1)+1,10)))</f>
        <v>0</v>
      </c>
      <c r="F298" s="32">
        <v>2013</v>
      </c>
      <c r="G298" s="32"/>
    </row>
    <row r="299" spans="1:7" x14ac:dyDescent="0.45">
      <c r="A299" s="13" t="s">
        <v>14</v>
      </c>
      <c r="B299" s="13" t="s">
        <v>10</v>
      </c>
      <c r="C299" s="34" t="s">
        <v>54</v>
      </c>
      <c r="D299" s="4">
        <f>VALUE(TRIM(LEFT(Kaikki_matsit[[#This Row],[Tulos]],    FIND($C$5,Kaikki_matsit[[#This Row],[Tulos]],1)-1)))</f>
        <v>0</v>
      </c>
      <c r="E299" s="4">
        <f>VALUE(TRIM(MID(Kaikki_matsit[[#This Row],[Tulos]],    FIND($C$5,Kaikki_matsit[[#This Row],[Tulos]],1)+1,10)))</f>
        <v>1</v>
      </c>
      <c r="F299" s="32">
        <v>2013</v>
      </c>
      <c r="G299" s="32"/>
    </row>
    <row r="300" spans="1:7" x14ac:dyDescent="0.45">
      <c r="A300" s="13" t="s">
        <v>14</v>
      </c>
      <c r="B300" s="13" t="s">
        <v>7</v>
      </c>
      <c r="C300" s="34" t="s">
        <v>54</v>
      </c>
      <c r="D300" s="4">
        <f>VALUE(TRIM(LEFT(Kaikki_matsit[[#This Row],[Tulos]],    FIND($C$5,Kaikki_matsit[[#This Row],[Tulos]],1)-1)))</f>
        <v>0</v>
      </c>
      <c r="E300" s="4">
        <f>VALUE(TRIM(MID(Kaikki_matsit[[#This Row],[Tulos]],    FIND($C$5,Kaikki_matsit[[#This Row],[Tulos]],1)+1,10)))</f>
        <v>1</v>
      </c>
      <c r="F300" s="32">
        <v>2013</v>
      </c>
      <c r="G300" s="32"/>
    </row>
    <row r="301" spans="1:7" x14ac:dyDescent="0.45">
      <c r="A301" s="13" t="s">
        <v>14</v>
      </c>
      <c r="B301" s="13" t="s">
        <v>42</v>
      </c>
      <c r="C301" s="34" t="s">
        <v>11</v>
      </c>
      <c r="D301" s="4">
        <f>VALUE(TRIM(LEFT(Kaikki_matsit[[#This Row],[Tulos]],    FIND($C$5,Kaikki_matsit[[#This Row],[Tulos]],1)-1)))</f>
        <v>0</v>
      </c>
      <c r="E301" s="4">
        <f>VALUE(TRIM(MID(Kaikki_matsit[[#This Row],[Tulos]],    FIND($C$5,Kaikki_matsit[[#This Row],[Tulos]],1)+1,10)))</f>
        <v>2</v>
      </c>
      <c r="F301" s="32">
        <v>2013</v>
      </c>
      <c r="G301" s="32"/>
    </row>
    <row r="302" spans="1:7" x14ac:dyDescent="0.45">
      <c r="A302" s="13" t="s">
        <v>14</v>
      </c>
      <c r="B302" s="13" t="s">
        <v>12</v>
      </c>
      <c r="C302" s="34" t="s">
        <v>15</v>
      </c>
      <c r="D302" s="4">
        <f>VALUE(TRIM(LEFT(Kaikki_matsit[[#This Row],[Tulos]],    FIND($C$5,Kaikki_matsit[[#This Row],[Tulos]],1)-1)))</f>
        <v>1</v>
      </c>
      <c r="E302" s="4">
        <f>VALUE(TRIM(MID(Kaikki_matsit[[#This Row],[Tulos]],    FIND($C$5,Kaikki_matsit[[#This Row],[Tulos]],1)+1,10)))</f>
        <v>3</v>
      </c>
      <c r="F302" s="32">
        <v>2013</v>
      </c>
      <c r="G302" s="32"/>
    </row>
    <row r="303" spans="1:7" x14ac:dyDescent="0.45">
      <c r="A303" s="13" t="s">
        <v>14</v>
      </c>
      <c r="B303" s="13" t="s">
        <v>43</v>
      </c>
      <c r="C303" s="34" t="s">
        <v>53</v>
      </c>
      <c r="D303" s="4">
        <f>VALUE(TRIM(LEFT(Kaikki_matsit[[#This Row],[Tulos]],    FIND($C$5,Kaikki_matsit[[#This Row],[Tulos]],1)-1)))</f>
        <v>1</v>
      </c>
      <c r="E303" s="4">
        <f>VALUE(TRIM(MID(Kaikki_matsit[[#This Row],[Tulos]],    FIND($C$5,Kaikki_matsit[[#This Row],[Tulos]],1)+1,10)))</f>
        <v>0</v>
      </c>
      <c r="F303" s="32">
        <v>2013</v>
      </c>
      <c r="G303" s="32"/>
    </row>
    <row r="304" spans="1:7" x14ac:dyDescent="0.45">
      <c r="A304" s="13" t="s">
        <v>14</v>
      </c>
      <c r="B304" s="13" t="s">
        <v>44</v>
      </c>
      <c r="C304" s="34" t="s">
        <v>6</v>
      </c>
      <c r="D304" s="4">
        <f>VALUE(TRIM(LEFT(Kaikki_matsit[[#This Row],[Tulos]],    FIND($C$5,Kaikki_matsit[[#This Row],[Tulos]],1)-1)))</f>
        <v>1</v>
      </c>
      <c r="E304" s="4">
        <f>VALUE(TRIM(MID(Kaikki_matsit[[#This Row],[Tulos]],    FIND($C$5,Kaikki_matsit[[#This Row],[Tulos]],1)+1,10)))</f>
        <v>2</v>
      </c>
      <c r="F304" s="32">
        <v>2013</v>
      </c>
      <c r="G304" s="32"/>
    </row>
    <row r="305" spans="1:7" x14ac:dyDescent="0.45">
      <c r="A305" s="13" t="s">
        <v>14</v>
      </c>
      <c r="B305" s="13" t="s">
        <v>45</v>
      </c>
      <c r="C305" s="34" t="s">
        <v>13</v>
      </c>
      <c r="D305" s="4">
        <f>VALUE(TRIM(LEFT(Kaikki_matsit[[#This Row],[Tulos]],    FIND($C$5,Kaikki_matsit[[#This Row],[Tulos]],1)-1)))</f>
        <v>2</v>
      </c>
      <c r="E305" s="4">
        <f>VALUE(TRIM(MID(Kaikki_matsit[[#This Row],[Tulos]],    FIND($C$5,Kaikki_matsit[[#This Row],[Tulos]],1)+1,10)))</f>
        <v>1</v>
      </c>
      <c r="F305" s="32">
        <v>2013</v>
      </c>
      <c r="G305" s="32"/>
    </row>
    <row r="306" spans="1:7" x14ac:dyDescent="0.45">
      <c r="A306" s="13" t="s">
        <v>14</v>
      </c>
      <c r="B306" s="13" t="s">
        <v>46</v>
      </c>
      <c r="C306" s="34" t="s">
        <v>52</v>
      </c>
      <c r="D306" s="4">
        <f>VALUE(TRIM(LEFT(Kaikki_matsit[[#This Row],[Tulos]],    FIND($C$5,Kaikki_matsit[[#This Row],[Tulos]],1)-1)))</f>
        <v>0</v>
      </c>
      <c r="E306" s="4">
        <f>VALUE(TRIM(MID(Kaikki_matsit[[#This Row],[Tulos]],    FIND($C$5,Kaikki_matsit[[#This Row],[Tulos]],1)+1,10)))</f>
        <v>0</v>
      </c>
      <c r="F306" s="32">
        <v>2013</v>
      </c>
      <c r="G306" s="32"/>
    </row>
    <row r="307" spans="1:7" x14ac:dyDescent="0.45">
      <c r="A307" s="13" t="s">
        <v>14</v>
      </c>
      <c r="B307" s="13" t="s">
        <v>18</v>
      </c>
      <c r="C307" s="34" t="s">
        <v>9</v>
      </c>
      <c r="D307" s="4">
        <f>VALUE(TRIM(LEFT(Kaikki_matsit[[#This Row],[Tulos]],    FIND($C$5,Kaikki_matsit[[#This Row],[Tulos]],1)-1)))</f>
        <v>2</v>
      </c>
      <c r="E307" s="4">
        <f>VALUE(TRIM(MID(Kaikki_matsit[[#This Row],[Tulos]],    FIND($C$5,Kaikki_matsit[[#This Row],[Tulos]],1)+1,10)))</f>
        <v>2</v>
      </c>
      <c r="F307" s="32">
        <v>2013</v>
      </c>
      <c r="G307" s="32"/>
    </row>
    <row r="308" spans="1:7" x14ac:dyDescent="0.45">
      <c r="A308" s="13" t="s">
        <v>14</v>
      </c>
      <c r="B308" s="13" t="s">
        <v>47</v>
      </c>
      <c r="C308" s="34" t="s">
        <v>53</v>
      </c>
      <c r="D308" s="4">
        <f>VALUE(TRIM(LEFT(Kaikki_matsit[[#This Row],[Tulos]],    FIND($C$5,Kaikki_matsit[[#This Row],[Tulos]],1)-1)))</f>
        <v>1</v>
      </c>
      <c r="E308" s="4">
        <f>VALUE(TRIM(MID(Kaikki_matsit[[#This Row],[Tulos]],    FIND($C$5,Kaikki_matsit[[#This Row],[Tulos]],1)+1,10)))</f>
        <v>0</v>
      </c>
      <c r="F308" s="32">
        <v>2013</v>
      </c>
      <c r="G308" s="32"/>
    </row>
    <row r="309" spans="1:7" x14ac:dyDescent="0.45">
      <c r="A309" s="13" t="s">
        <v>14</v>
      </c>
      <c r="B309" s="13" t="s">
        <v>48</v>
      </c>
      <c r="C309" s="34" t="s">
        <v>15</v>
      </c>
      <c r="D309" s="4">
        <f>VALUE(TRIM(LEFT(Kaikki_matsit[[#This Row],[Tulos]],    FIND($C$5,Kaikki_matsit[[#This Row],[Tulos]],1)-1)))</f>
        <v>1</v>
      </c>
      <c r="E309" s="4">
        <f>VALUE(TRIM(MID(Kaikki_matsit[[#This Row],[Tulos]],    FIND($C$5,Kaikki_matsit[[#This Row],[Tulos]],1)+1,10)))</f>
        <v>3</v>
      </c>
      <c r="F309" s="32">
        <v>2013</v>
      </c>
      <c r="G309" s="32"/>
    </row>
    <row r="310" spans="1:7" x14ac:dyDescent="0.45">
      <c r="A310" s="13" t="s">
        <v>14</v>
      </c>
      <c r="B310" s="13" t="s">
        <v>49</v>
      </c>
      <c r="C310" s="34" t="s">
        <v>6</v>
      </c>
      <c r="D310" s="4">
        <f>VALUE(TRIM(LEFT(Kaikki_matsit[[#This Row],[Tulos]],    FIND($C$5,Kaikki_matsit[[#This Row],[Tulos]],1)-1)))</f>
        <v>1</v>
      </c>
      <c r="E310" s="4">
        <f>VALUE(TRIM(MID(Kaikki_matsit[[#This Row],[Tulos]],    FIND($C$5,Kaikki_matsit[[#This Row],[Tulos]],1)+1,10)))</f>
        <v>2</v>
      </c>
      <c r="F310" s="32">
        <v>2013</v>
      </c>
      <c r="G310" s="32"/>
    </row>
    <row r="311" spans="1:7" x14ac:dyDescent="0.45">
      <c r="A311" s="13" t="s">
        <v>14</v>
      </c>
      <c r="B311" s="13" t="s">
        <v>50</v>
      </c>
      <c r="C311" s="34" t="s">
        <v>16</v>
      </c>
      <c r="D311" s="4">
        <f>VALUE(TRIM(LEFT(Kaikki_matsit[[#This Row],[Tulos]],    FIND($C$5,Kaikki_matsit[[#This Row],[Tulos]],1)-1)))</f>
        <v>2</v>
      </c>
      <c r="E311" s="4">
        <f>VALUE(TRIM(MID(Kaikki_matsit[[#This Row],[Tulos]],    FIND($C$5,Kaikki_matsit[[#This Row],[Tulos]],1)+1,10)))</f>
        <v>0</v>
      </c>
      <c r="F311" s="32">
        <v>2013</v>
      </c>
      <c r="G311" s="32"/>
    </row>
    <row r="312" spans="1:7" x14ac:dyDescent="0.45">
      <c r="A312" s="13" t="s">
        <v>14</v>
      </c>
      <c r="B312" s="13" t="s">
        <v>51</v>
      </c>
      <c r="C312" s="34" t="s">
        <v>6</v>
      </c>
      <c r="D312" s="4">
        <f>VALUE(TRIM(LEFT(Kaikki_matsit[[#This Row],[Tulos]],    FIND($C$5,Kaikki_matsit[[#This Row],[Tulos]],1)-1)))</f>
        <v>1</v>
      </c>
      <c r="E312" s="4">
        <f>VALUE(TRIM(MID(Kaikki_matsit[[#This Row],[Tulos]],    FIND($C$5,Kaikki_matsit[[#This Row],[Tulos]],1)+1,10)))</f>
        <v>2</v>
      </c>
      <c r="F312" s="32">
        <v>2013</v>
      </c>
      <c r="G312" s="32"/>
    </row>
    <row r="313" spans="1:7" x14ac:dyDescent="0.45">
      <c r="A313" s="13" t="s">
        <v>48</v>
      </c>
      <c r="B313" s="13" t="s">
        <v>17</v>
      </c>
      <c r="C313" s="34" t="s">
        <v>6</v>
      </c>
      <c r="D313" s="4">
        <f>VALUE(TRIM(LEFT(Kaikki_matsit[[#This Row],[Tulos]],    FIND($C$5,Kaikki_matsit[[#This Row],[Tulos]],1)-1)))</f>
        <v>1</v>
      </c>
      <c r="E313" s="4">
        <f>VALUE(TRIM(MID(Kaikki_matsit[[#This Row],[Tulos]],    FIND($C$5,Kaikki_matsit[[#This Row],[Tulos]],1)+1,10)))</f>
        <v>2</v>
      </c>
      <c r="F313" s="32">
        <v>2013</v>
      </c>
      <c r="G313" s="32"/>
    </row>
    <row r="314" spans="1:7" x14ac:dyDescent="0.45">
      <c r="A314" s="13" t="s">
        <v>48</v>
      </c>
      <c r="B314" s="13" t="s">
        <v>39</v>
      </c>
      <c r="C314" s="34" t="s">
        <v>62</v>
      </c>
      <c r="D314" s="4">
        <f>VALUE(TRIM(LEFT(Kaikki_matsit[[#This Row],[Tulos]],    FIND($C$5,Kaikki_matsit[[#This Row],[Tulos]],1)-1)))</f>
        <v>4</v>
      </c>
      <c r="E314" s="4">
        <f>VALUE(TRIM(MID(Kaikki_matsit[[#This Row],[Tulos]],    FIND($C$5,Kaikki_matsit[[#This Row],[Tulos]],1)+1,10)))</f>
        <v>1</v>
      </c>
      <c r="F314" s="32">
        <v>2013</v>
      </c>
      <c r="G314" s="32"/>
    </row>
    <row r="315" spans="1:7" x14ac:dyDescent="0.45">
      <c r="A315" s="13" t="s">
        <v>48</v>
      </c>
      <c r="B315" s="13" t="s">
        <v>41</v>
      </c>
      <c r="C315" s="34" t="s">
        <v>40</v>
      </c>
      <c r="D315" s="4">
        <f>VALUE(TRIM(LEFT(Kaikki_matsit[[#This Row],[Tulos]],    FIND($C$5,Kaikki_matsit[[#This Row],[Tulos]],1)-1)))</f>
        <v>3</v>
      </c>
      <c r="E315" s="4">
        <f>VALUE(TRIM(MID(Kaikki_matsit[[#This Row],[Tulos]],    FIND($C$5,Kaikki_matsit[[#This Row],[Tulos]],1)+1,10)))</f>
        <v>0</v>
      </c>
      <c r="F315" s="32">
        <v>2013</v>
      </c>
      <c r="G315" s="32"/>
    </row>
    <row r="316" spans="1:7" x14ac:dyDescent="0.45">
      <c r="A316" s="13" t="s">
        <v>48</v>
      </c>
      <c r="B316" s="13" t="s">
        <v>5</v>
      </c>
      <c r="C316" s="34" t="s">
        <v>54</v>
      </c>
      <c r="D316" s="4">
        <f>VALUE(TRIM(LEFT(Kaikki_matsit[[#This Row],[Tulos]],    FIND($C$5,Kaikki_matsit[[#This Row],[Tulos]],1)-1)))</f>
        <v>0</v>
      </c>
      <c r="E316" s="4">
        <f>VALUE(TRIM(MID(Kaikki_matsit[[#This Row],[Tulos]],    FIND($C$5,Kaikki_matsit[[#This Row],[Tulos]],1)+1,10)))</f>
        <v>1</v>
      </c>
      <c r="F316" s="32">
        <v>2013</v>
      </c>
      <c r="G316" s="32"/>
    </row>
    <row r="317" spans="1:7" x14ac:dyDescent="0.45">
      <c r="A317" s="13" t="s">
        <v>48</v>
      </c>
      <c r="B317" s="13" t="s">
        <v>8</v>
      </c>
      <c r="C317" s="34" t="s">
        <v>19</v>
      </c>
      <c r="D317" s="4">
        <f>VALUE(TRIM(LEFT(Kaikki_matsit[[#This Row],[Tulos]],    FIND($C$5,Kaikki_matsit[[#This Row],[Tulos]],1)-1)))</f>
        <v>1</v>
      </c>
      <c r="E317" s="4">
        <f>VALUE(TRIM(MID(Kaikki_matsit[[#This Row],[Tulos]],    FIND($C$5,Kaikki_matsit[[#This Row],[Tulos]],1)+1,10)))</f>
        <v>1</v>
      </c>
      <c r="F317" s="32">
        <v>2013</v>
      </c>
      <c r="G317" s="32"/>
    </row>
    <row r="318" spans="1:7" x14ac:dyDescent="0.45">
      <c r="A318" s="13" t="s">
        <v>48</v>
      </c>
      <c r="B318" s="13" t="s">
        <v>10</v>
      </c>
      <c r="C318" s="34" t="s">
        <v>6</v>
      </c>
      <c r="D318" s="4">
        <f>VALUE(TRIM(LEFT(Kaikki_matsit[[#This Row],[Tulos]],    FIND($C$5,Kaikki_matsit[[#This Row],[Tulos]],1)-1)))</f>
        <v>1</v>
      </c>
      <c r="E318" s="4">
        <f>VALUE(TRIM(MID(Kaikki_matsit[[#This Row],[Tulos]],    FIND($C$5,Kaikki_matsit[[#This Row],[Tulos]],1)+1,10)))</f>
        <v>2</v>
      </c>
      <c r="F318" s="32">
        <v>2013</v>
      </c>
      <c r="G318" s="32"/>
    </row>
    <row r="319" spans="1:7" x14ac:dyDescent="0.45">
      <c r="A319" s="13" t="s">
        <v>48</v>
      </c>
      <c r="B319" s="13" t="s">
        <v>7</v>
      </c>
      <c r="C319" s="34" t="s">
        <v>16</v>
      </c>
      <c r="D319" s="4">
        <f>VALUE(TRIM(LEFT(Kaikki_matsit[[#This Row],[Tulos]],    FIND($C$5,Kaikki_matsit[[#This Row],[Tulos]],1)-1)))</f>
        <v>2</v>
      </c>
      <c r="E319" s="4">
        <f>VALUE(TRIM(MID(Kaikki_matsit[[#This Row],[Tulos]],    FIND($C$5,Kaikki_matsit[[#This Row],[Tulos]],1)+1,10)))</f>
        <v>0</v>
      </c>
      <c r="F319" s="32">
        <v>2013</v>
      </c>
      <c r="G319" s="32"/>
    </row>
    <row r="320" spans="1:7" x14ac:dyDescent="0.45">
      <c r="A320" s="13" t="s">
        <v>48</v>
      </c>
      <c r="B320" s="13" t="s">
        <v>42</v>
      </c>
      <c r="C320" s="34" t="s">
        <v>19</v>
      </c>
      <c r="D320" s="4">
        <f>VALUE(TRIM(LEFT(Kaikki_matsit[[#This Row],[Tulos]],    FIND($C$5,Kaikki_matsit[[#This Row],[Tulos]],1)-1)))</f>
        <v>1</v>
      </c>
      <c r="E320" s="4">
        <f>VALUE(TRIM(MID(Kaikki_matsit[[#This Row],[Tulos]],    FIND($C$5,Kaikki_matsit[[#This Row],[Tulos]],1)+1,10)))</f>
        <v>1</v>
      </c>
      <c r="F320" s="32">
        <v>2013</v>
      </c>
      <c r="G320" s="32"/>
    </row>
    <row r="321" spans="1:7" x14ac:dyDescent="0.45">
      <c r="A321" s="13" t="s">
        <v>48</v>
      </c>
      <c r="B321" s="13" t="s">
        <v>12</v>
      </c>
      <c r="C321" s="34" t="s">
        <v>9</v>
      </c>
      <c r="D321" s="4">
        <f>VALUE(TRIM(LEFT(Kaikki_matsit[[#This Row],[Tulos]],    FIND($C$5,Kaikki_matsit[[#This Row],[Tulos]],1)-1)))</f>
        <v>2</v>
      </c>
      <c r="E321" s="4">
        <f>VALUE(TRIM(MID(Kaikki_matsit[[#This Row],[Tulos]],    FIND($C$5,Kaikki_matsit[[#This Row],[Tulos]],1)+1,10)))</f>
        <v>2</v>
      </c>
      <c r="F321" s="32">
        <v>2013</v>
      </c>
      <c r="G321" s="32"/>
    </row>
    <row r="322" spans="1:7" x14ac:dyDescent="0.45">
      <c r="A322" s="13" t="s">
        <v>48</v>
      </c>
      <c r="B322" s="13" t="s">
        <v>43</v>
      </c>
      <c r="C322" s="34" t="s">
        <v>69</v>
      </c>
      <c r="D322" s="4">
        <f>VALUE(TRIM(LEFT(Kaikki_matsit[[#This Row],[Tulos]],    FIND($C$5,Kaikki_matsit[[#This Row],[Tulos]],1)-1)))</f>
        <v>2</v>
      </c>
      <c r="E322" s="4">
        <f>VALUE(TRIM(MID(Kaikki_matsit[[#This Row],[Tulos]],    FIND($C$5,Kaikki_matsit[[#This Row],[Tulos]],1)+1,10)))</f>
        <v>3</v>
      </c>
      <c r="F322" s="32">
        <v>2013</v>
      </c>
      <c r="G322" s="32"/>
    </row>
    <row r="323" spans="1:7" x14ac:dyDescent="0.45">
      <c r="A323" s="13" t="s">
        <v>48</v>
      </c>
      <c r="B323" s="13" t="s">
        <v>44</v>
      </c>
      <c r="C323" s="34" t="s">
        <v>65</v>
      </c>
      <c r="D323" s="4">
        <f>VALUE(TRIM(LEFT(Kaikki_matsit[[#This Row],[Tulos]],    FIND($C$5,Kaikki_matsit[[#This Row],[Tulos]],1)-1)))</f>
        <v>1</v>
      </c>
      <c r="E323" s="4">
        <f>VALUE(TRIM(MID(Kaikki_matsit[[#This Row],[Tulos]],    FIND($C$5,Kaikki_matsit[[#This Row],[Tulos]],1)+1,10)))</f>
        <v>4</v>
      </c>
      <c r="F323" s="32">
        <v>2013</v>
      </c>
      <c r="G323" s="32"/>
    </row>
    <row r="324" spans="1:7" x14ac:dyDescent="0.45">
      <c r="A324" s="13" t="s">
        <v>48</v>
      </c>
      <c r="B324" s="13" t="s">
        <v>45</v>
      </c>
      <c r="C324" s="34" t="s">
        <v>40</v>
      </c>
      <c r="D324" s="4">
        <f>VALUE(TRIM(LEFT(Kaikki_matsit[[#This Row],[Tulos]],    FIND($C$5,Kaikki_matsit[[#This Row],[Tulos]],1)-1)))</f>
        <v>3</v>
      </c>
      <c r="E324" s="4">
        <f>VALUE(TRIM(MID(Kaikki_matsit[[#This Row],[Tulos]],    FIND($C$5,Kaikki_matsit[[#This Row],[Tulos]],1)+1,10)))</f>
        <v>0</v>
      </c>
      <c r="F324" s="32">
        <v>2013</v>
      </c>
      <c r="G324" s="32"/>
    </row>
    <row r="325" spans="1:7" x14ac:dyDescent="0.45">
      <c r="A325" s="13" t="s">
        <v>48</v>
      </c>
      <c r="B325" s="13" t="s">
        <v>46</v>
      </c>
      <c r="C325" s="34" t="s">
        <v>40</v>
      </c>
      <c r="D325" s="4">
        <f>VALUE(TRIM(LEFT(Kaikki_matsit[[#This Row],[Tulos]],    FIND($C$5,Kaikki_matsit[[#This Row],[Tulos]],1)-1)))</f>
        <v>3</v>
      </c>
      <c r="E325" s="4">
        <f>VALUE(TRIM(MID(Kaikki_matsit[[#This Row],[Tulos]],    FIND($C$5,Kaikki_matsit[[#This Row],[Tulos]],1)+1,10)))</f>
        <v>0</v>
      </c>
      <c r="F325" s="32">
        <v>2013</v>
      </c>
      <c r="G325" s="32"/>
    </row>
    <row r="326" spans="1:7" x14ac:dyDescent="0.45">
      <c r="A326" s="13" t="s">
        <v>48</v>
      </c>
      <c r="B326" s="13" t="s">
        <v>18</v>
      </c>
      <c r="C326" s="34" t="s">
        <v>54</v>
      </c>
      <c r="D326" s="4">
        <f>VALUE(TRIM(LEFT(Kaikki_matsit[[#This Row],[Tulos]],    FIND($C$5,Kaikki_matsit[[#This Row],[Tulos]],1)-1)))</f>
        <v>0</v>
      </c>
      <c r="E326" s="4">
        <f>VALUE(TRIM(MID(Kaikki_matsit[[#This Row],[Tulos]],    FIND($C$5,Kaikki_matsit[[#This Row],[Tulos]],1)+1,10)))</f>
        <v>1</v>
      </c>
      <c r="F326" s="32">
        <v>2013</v>
      </c>
      <c r="G326" s="32"/>
    </row>
    <row r="327" spans="1:7" x14ac:dyDescent="0.45">
      <c r="A327" s="13" t="s">
        <v>48</v>
      </c>
      <c r="B327" s="13" t="s">
        <v>47</v>
      </c>
      <c r="C327" s="34" t="s">
        <v>68</v>
      </c>
      <c r="D327" s="4">
        <f>VALUE(TRIM(LEFT(Kaikki_matsit[[#This Row],[Tulos]],    FIND($C$5,Kaikki_matsit[[#This Row],[Tulos]],1)-1)))</f>
        <v>3</v>
      </c>
      <c r="E327" s="4">
        <f>VALUE(TRIM(MID(Kaikki_matsit[[#This Row],[Tulos]],    FIND($C$5,Kaikki_matsit[[#This Row],[Tulos]],1)+1,10)))</f>
        <v>3</v>
      </c>
      <c r="F327" s="32">
        <v>2013</v>
      </c>
      <c r="G327" s="32"/>
    </row>
    <row r="328" spans="1:7" x14ac:dyDescent="0.45">
      <c r="A328" s="13" t="s">
        <v>48</v>
      </c>
      <c r="B328" s="13" t="s">
        <v>14</v>
      </c>
      <c r="C328" s="34" t="s">
        <v>58</v>
      </c>
      <c r="D328" s="4">
        <f>VALUE(TRIM(LEFT(Kaikki_matsit[[#This Row],[Tulos]],    FIND($C$5,Kaikki_matsit[[#This Row],[Tulos]],1)-1)))</f>
        <v>4</v>
      </c>
      <c r="E328" s="4">
        <f>VALUE(TRIM(MID(Kaikki_matsit[[#This Row],[Tulos]],    FIND($C$5,Kaikki_matsit[[#This Row],[Tulos]],1)+1,10)))</f>
        <v>0</v>
      </c>
      <c r="F328" s="32">
        <v>2013</v>
      </c>
      <c r="G328" s="32"/>
    </row>
    <row r="329" spans="1:7" x14ac:dyDescent="0.45">
      <c r="A329" s="13" t="s">
        <v>48</v>
      </c>
      <c r="B329" s="13" t="s">
        <v>49</v>
      </c>
      <c r="C329" s="34" t="s">
        <v>15</v>
      </c>
      <c r="D329" s="4">
        <f>VALUE(TRIM(LEFT(Kaikki_matsit[[#This Row],[Tulos]],    FIND($C$5,Kaikki_matsit[[#This Row],[Tulos]],1)-1)))</f>
        <v>1</v>
      </c>
      <c r="E329" s="4">
        <f>VALUE(TRIM(MID(Kaikki_matsit[[#This Row],[Tulos]],    FIND($C$5,Kaikki_matsit[[#This Row],[Tulos]],1)+1,10)))</f>
        <v>3</v>
      </c>
      <c r="F329" s="32">
        <v>2013</v>
      </c>
      <c r="G329" s="32"/>
    </row>
    <row r="330" spans="1:7" x14ac:dyDescent="0.45">
      <c r="A330" s="13" t="s">
        <v>48</v>
      </c>
      <c r="B330" s="13" t="s">
        <v>50</v>
      </c>
      <c r="C330" s="34" t="s">
        <v>6</v>
      </c>
      <c r="D330" s="4">
        <f>VALUE(TRIM(LEFT(Kaikki_matsit[[#This Row],[Tulos]],    FIND($C$5,Kaikki_matsit[[#This Row],[Tulos]],1)-1)))</f>
        <v>1</v>
      </c>
      <c r="E330" s="4">
        <f>VALUE(TRIM(MID(Kaikki_matsit[[#This Row],[Tulos]],    FIND($C$5,Kaikki_matsit[[#This Row],[Tulos]],1)+1,10)))</f>
        <v>2</v>
      </c>
      <c r="F330" s="32">
        <v>2013</v>
      </c>
      <c r="G330" s="32"/>
    </row>
    <row r="331" spans="1:7" x14ac:dyDescent="0.45">
      <c r="A331" s="13" t="s">
        <v>48</v>
      </c>
      <c r="B331" s="13" t="s">
        <v>51</v>
      </c>
      <c r="C331" s="34" t="s">
        <v>52</v>
      </c>
      <c r="D331" s="4">
        <f>VALUE(TRIM(LEFT(Kaikki_matsit[[#This Row],[Tulos]],    FIND($C$5,Kaikki_matsit[[#This Row],[Tulos]],1)-1)))</f>
        <v>0</v>
      </c>
      <c r="E331" s="4">
        <f>VALUE(TRIM(MID(Kaikki_matsit[[#This Row],[Tulos]],    FIND($C$5,Kaikki_matsit[[#This Row],[Tulos]],1)+1,10)))</f>
        <v>0</v>
      </c>
      <c r="F331" s="32">
        <v>2013</v>
      </c>
      <c r="G331" s="32"/>
    </row>
    <row r="332" spans="1:7" x14ac:dyDescent="0.45">
      <c r="A332" s="13" t="s">
        <v>49</v>
      </c>
      <c r="B332" s="13" t="s">
        <v>17</v>
      </c>
      <c r="C332" s="34" t="s">
        <v>54</v>
      </c>
      <c r="D332" s="4">
        <f>VALUE(TRIM(LEFT(Kaikki_matsit[[#This Row],[Tulos]],    FIND($C$5,Kaikki_matsit[[#This Row],[Tulos]],1)-1)))</f>
        <v>0</v>
      </c>
      <c r="E332" s="4">
        <f>VALUE(TRIM(MID(Kaikki_matsit[[#This Row],[Tulos]],    FIND($C$5,Kaikki_matsit[[#This Row],[Tulos]],1)+1,10)))</f>
        <v>1</v>
      </c>
      <c r="F332" s="32">
        <v>2013</v>
      </c>
      <c r="G332" s="32"/>
    </row>
    <row r="333" spans="1:7" x14ac:dyDescent="0.45">
      <c r="A333" s="13" t="s">
        <v>49</v>
      </c>
      <c r="B333" s="13" t="s">
        <v>39</v>
      </c>
      <c r="C333" s="34" t="s">
        <v>40</v>
      </c>
      <c r="D333" s="4">
        <f>VALUE(TRIM(LEFT(Kaikki_matsit[[#This Row],[Tulos]],    FIND($C$5,Kaikki_matsit[[#This Row],[Tulos]],1)-1)))</f>
        <v>3</v>
      </c>
      <c r="E333" s="4">
        <f>VALUE(TRIM(MID(Kaikki_matsit[[#This Row],[Tulos]],    FIND($C$5,Kaikki_matsit[[#This Row],[Tulos]],1)+1,10)))</f>
        <v>0</v>
      </c>
      <c r="F333" s="32">
        <v>2013</v>
      </c>
      <c r="G333" s="32"/>
    </row>
    <row r="334" spans="1:7" x14ac:dyDescent="0.45">
      <c r="A334" s="13" t="s">
        <v>49</v>
      </c>
      <c r="B334" s="13" t="s">
        <v>41</v>
      </c>
      <c r="C334" s="34" t="s">
        <v>53</v>
      </c>
      <c r="D334" s="4">
        <f>VALUE(TRIM(LEFT(Kaikki_matsit[[#This Row],[Tulos]],    FIND($C$5,Kaikki_matsit[[#This Row],[Tulos]],1)-1)))</f>
        <v>1</v>
      </c>
      <c r="E334" s="4">
        <f>VALUE(TRIM(MID(Kaikki_matsit[[#This Row],[Tulos]],    FIND($C$5,Kaikki_matsit[[#This Row],[Tulos]],1)+1,10)))</f>
        <v>0</v>
      </c>
      <c r="F334" s="32">
        <v>2013</v>
      </c>
      <c r="G334" s="32"/>
    </row>
    <row r="335" spans="1:7" x14ac:dyDescent="0.45">
      <c r="A335" s="13" t="s">
        <v>49</v>
      </c>
      <c r="B335" s="13" t="s">
        <v>5</v>
      </c>
      <c r="C335" s="34" t="s">
        <v>19</v>
      </c>
      <c r="D335" s="4">
        <f>VALUE(TRIM(LEFT(Kaikki_matsit[[#This Row],[Tulos]],    FIND($C$5,Kaikki_matsit[[#This Row],[Tulos]],1)-1)))</f>
        <v>1</v>
      </c>
      <c r="E335" s="4">
        <f>VALUE(TRIM(MID(Kaikki_matsit[[#This Row],[Tulos]],    FIND($C$5,Kaikki_matsit[[#This Row],[Tulos]],1)+1,10)))</f>
        <v>1</v>
      </c>
      <c r="F335" s="32">
        <v>2013</v>
      </c>
      <c r="G335" s="32"/>
    </row>
    <row r="336" spans="1:7" x14ac:dyDescent="0.45">
      <c r="A336" s="13" t="s">
        <v>49</v>
      </c>
      <c r="B336" s="13" t="s">
        <v>8</v>
      </c>
      <c r="C336" s="34" t="s">
        <v>16</v>
      </c>
      <c r="D336" s="4">
        <f>VALUE(TRIM(LEFT(Kaikki_matsit[[#This Row],[Tulos]],    FIND($C$5,Kaikki_matsit[[#This Row],[Tulos]],1)-1)))</f>
        <v>2</v>
      </c>
      <c r="E336" s="4">
        <f>VALUE(TRIM(MID(Kaikki_matsit[[#This Row],[Tulos]],    FIND($C$5,Kaikki_matsit[[#This Row],[Tulos]],1)+1,10)))</f>
        <v>0</v>
      </c>
      <c r="F336" s="32">
        <v>2013</v>
      </c>
      <c r="G336" s="32"/>
    </row>
    <row r="337" spans="1:7" x14ac:dyDescent="0.45">
      <c r="A337" s="13" t="s">
        <v>49</v>
      </c>
      <c r="B337" s="13" t="s">
        <v>10</v>
      </c>
      <c r="C337" s="34" t="s">
        <v>53</v>
      </c>
      <c r="D337" s="4">
        <f>VALUE(TRIM(LEFT(Kaikki_matsit[[#This Row],[Tulos]],    FIND($C$5,Kaikki_matsit[[#This Row],[Tulos]],1)-1)))</f>
        <v>1</v>
      </c>
      <c r="E337" s="4">
        <f>VALUE(TRIM(MID(Kaikki_matsit[[#This Row],[Tulos]],    FIND($C$5,Kaikki_matsit[[#This Row],[Tulos]],1)+1,10)))</f>
        <v>0</v>
      </c>
      <c r="F337" s="32">
        <v>2013</v>
      </c>
      <c r="G337" s="32"/>
    </row>
    <row r="338" spans="1:7" x14ac:dyDescent="0.45">
      <c r="A338" s="13" t="s">
        <v>49</v>
      </c>
      <c r="B338" s="13" t="s">
        <v>7</v>
      </c>
      <c r="C338" s="34" t="s">
        <v>63</v>
      </c>
      <c r="D338" s="4">
        <f>VALUE(TRIM(LEFT(Kaikki_matsit[[#This Row],[Tulos]],    FIND($C$5,Kaikki_matsit[[#This Row],[Tulos]],1)-1)))</f>
        <v>3</v>
      </c>
      <c r="E338" s="4">
        <f>VALUE(TRIM(MID(Kaikki_matsit[[#This Row],[Tulos]],    FIND($C$5,Kaikki_matsit[[#This Row],[Tulos]],1)+1,10)))</f>
        <v>1</v>
      </c>
      <c r="F338" s="32">
        <v>2013</v>
      </c>
      <c r="G338" s="32"/>
    </row>
    <row r="339" spans="1:7" x14ac:dyDescent="0.45">
      <c r="A339" s="13" t="s">
        <v>49</v>
      </c>
      <c r="B339" s="13" t="s">
        <v>42</v>
      </c>
      <c r="C339" s="34" t="s">
        <v>53</v>
      </c>
      <c r="D339" s="4">
        <f>VALUE(TRIM(LEFT(Kaikki_matsit[[#This Row],[Tulos]],    FIND($C$5,Kaikki_matsit[[#This Row],[Tulos]],1)-1)))</f>
        <v>1</v>
      </c>
      <c r="E339" s="4">
        <f>VALUE(TRIM(MID(Kaikki_matsit[[#This Row],[Tulos]],    FIND($C$5,Kaikki_matsit[[#This Row],[Tulos]],1)+1,10)))</f>
        <v>0</v>
      </c>
      <c r="F339" s="32">
        <v>2013</v>
      </c>
      <c r="G339" s="32"/>
    </row>
    <row r="340" spans="1:7" x14ac:dyDescent="0.45">
      <c r="A340" s="13" t="s">
        <v>49</v>
      </c>
      <c r="B340" s="13" t="s">
        <v>12</v>
      </c>
      <c r="C340" s="34" t="s">
        <v>61</v>
      </c>
      <c r="D340" s="4">
        <f>VALUE(TRIM(LEFT(Kaikki_matsit[[#This Row],[Tulos]],    FIND($C$5,Kaikki_matsit[[#This Row],[Tulos]],1)-1)))</f>
        <v>0</v>
      </c>
      <c r="E340" s="4">
        <f>VALUE(TRIM(MID(Kaikki_matsit[[#This Row],[Tulos]],    FIND($C$5,Kaikki_matsit[[#This Row],[Tulos]],1)+1,10)))</f>
        <v>5</v>
      </c>
      <c r="F340" s="32">
        <v>2013</v>
      </c>
      <c r="G340" s="32"/>
    </row>
    <row r="341" spans="1:7" x14ac:dyDescent="0.45">
      <c r="A341" s="13" t="s">
        <v>49</v>
      </c>
      <c r="B341" s="13" t="s">
        <v>43</v>
      </c>
      <c r="C341" s="34" t="s">
        <v>76</v>
      </c>
      <c r="D341" s="4">
        <f>VALUE(TRIM(LEFT(Kaikki_matsit[[#This Row],[Tulos]],    FIND($C$5,Kaikki_matsit[[#This Row],[Tulos]],1)-1)))</f>
        <v>1</v>
      </c>
      <c r="E341" s="4">
        <f>VALUE(TRIM(MID(Kaikki_matsit[[#This Row],[Tulos]],    FIND($C$5,Kaikki_matsit[[#This Row],[Tulos]],1)+1,10)))</f>
        <v>5</v>
      </c>
      <c r="F341" s="32">
        <v>2013</v>
      </c>
      <c r="G341" s="32"/>
    </row>
    <row r="342" spans="1:7" x14ac:dyDescent="0.45">
      <c r="A342" s="13" t="s">
        <v>49</v>
      </c>
      <c r="B342" s="13" t="s">
        <v>44</v>
      </c>
      <c r="C342" s="34" t="s">
        <v>9</v>
      </c>
      <c r="D342" s="4">
        <f>VALUE(TRIM(LEFT(Kaikki_matsit[[#This Row],[Tulos]],    FIND($C$5,Kaikki_matsit[[#This Row],[Tulos]],1)-1)))</f>
        <v>2</v>
      </c>
      <c r="E342" s="4">
        <f>VALUE(TRIM(MID(Kaikki_matsit[[#This Row],[Tulos]],    FIND($C$5,Kaikki_matsit[[#This Row],[Tulos]],1)+1,10)))</f>
        <v>2</v>
      </c>
      <c r="F342" s="32">
        <v>2013</v>
      </c>
      <c r="G342" s="32"/>
    </row>
    <row r="343" spans="1:7" x14ac:dyDescent="0.45">
      <c r="A343" s="13" t="s">
        <v>49</v>
      </c>
      <c r="B343" s="13" t="s">
        <v>45</v>
      </c>
      <c r="C343" s="34" t="s">
        <v>54</v>
      </c>
      <c r="D343" s="4">
        <f>VALUE(TRIM(LEFT(Kaikki_matsit[[#This Row],[Tulos]],    FIND($C$5,Kaikki_matsit[[#This Row],[Tulos]],1)-1)))</f>
        <v>0</v>
      </c>
      <c r="E343" s="4">
        <f>VALUE(TRIM(MID(Kaikki_matsit[[#This Row],[Tulos]],    FIND($C$5,Kaikki_matsit[[#This Row],[Tulos]],1)+1,10)))</f>
        <v>1</v>
      </c>
      <c r="F343" s="32">
        <v>2013</v>
      </c>
      <c r="G343" s="32"/>
    </row>
    <row r="344" spans="1:7" x14ac:dyDescent="0.45">
      <c r="A344" s="13" t="s">
        <v>49</v>
      </c>
      <c r="B344" s="13" t="s">
        <v>46</v>
      </c>
      <c r="C344" s="34" t="s">
        <v>16</v>
      </c>
      <c r="D344" s="4">
        <f>VALUE(TRIM(LEFT(Kaikki_matsit[[#This Row],[Tulos]],    FIND($C$5,Kaikki_matsit[[#This Row],[Tulos]],1)-1)))</f>
        <v>2</v>
      </c>
      <c r="E344" s="4">
        <f>VALUE(TRIM(MID(Kaikki_matsit[[#This Row],[Tulos]],    FIND($C$5,Kaikki_matsit[[#This Row],[Tulos]],1)+1,10)))</f>
        <v>0</v>
      </c>
      <c r="F344" s="32">
        <v>2013</v>
      </c>
      <c r="G344" s="32"/>
    </row>
    <row r="345" spans="1:7" x14ac:dyDescent="0.45">
      <c r="A345" s="13" t="s">
        <v>49</v>
      </c>
      <c r="B345" s="13" t="s">
        <v>18</v>
      </c>
      <c r="C345" s="34" t="s">
        <v>64</v>
      </c>
      <c r="D345" s="4">
        <f>VALUE(TRIM(LEFT(Kaikki_matsit[[#This Row],[Tulos]],    FIND($C$5,Kaikki_matsit[[#This Row],[Tulos]],1)-1)))</f>
        <v>3</v>
      </c>
      <c r="E345" s="4">
        <f>VALUE(TRIM(MID(Kaikki_matsit[[#This Row],[Tulos]],    FIND($C$5,Kaikki_matsit[[#This Row],[Tulos]],1)+1,10)))</f>
        <v>2</v>
      </c>
      <c r="F345" s="32">
        <v>2013</v>
      </c>
      <c r="G345" s="32"/>
    </row>
    <row r="346" spans="1:7" x14ac:dyDescent="0.45">
      <c r="A346" s="13" t="s">
        <v>49</v>
      </c>
      <c r="B346" s="13" t="s">
        <v>47</v>
      </c>
      <c r="C346" s="34" t="s">
        <v>40</v>
      </c>
      <c r="D346" s="4">
        <f>VALUE(TRIM(LEFT(Kaikki_matsit[[#This Row],[Tulos]],    FIND($C$5,Kaikki_matsit[[#This Row],[Tulos]],1)-1)))</f>
        <v>3</v>
      </c>
      <c r="E346" s="4">
        <f>VALUE(TRIM(MID(Kaikki_matsit[[#This Row],[Tulos]],    FIND($C$5,Kaikki_matsit[[#This Row],[Tulos]],1)+1,10)))</f>
        <v>0</v>
      </c>
      <c r="F346" s="32">
        <v>2013</v>
      </c>
      <c r="G346" s="32"/>
    </row>
    <row r="347" spans="1:7" x14ac:dyDescent="0.45">
      <c r="A347" s="13" t="s">
        <v>49</v>
      </c>
      <c r="B347" s="13" t="s">
        <v>14</v>
      </c>
      <c r="C347" s="34" t="s">
        <v>71</v>
      </c>
      <c r="D347" s="4">
        <f>VALUE(TRIM(LEFT(Kaikki_matsit[[#This Row],[Tulos]],    FIND($C$5,Kaikki_matsit[[#This Row],[Tulos]],1)-1)))</f>
        <v>5</v>
      </c>
      <c r="E347" s="4">
        <f>VALUE(TRIM(MID(Kaikki_matsit[[#This Row],[Tulos]],    FIND($C$5,Kaikki_matsit[[#This Row],[Tulos]],1)+1,10)))</f>
        <v>1</v>
      </c>
      <c r="F347" s="32">
        <v>2013</v>
      </c>
      <c r="G347" s="32"/>
    </row>
    <row r="348" spans="1:7" x14ac:dyDescent="0.45">
      <c r="A348" s="13" t="s">
        <v>49</v>
      </c>
      <c r="B348" s="13" t="s">
        <v>48</v>
      </c>
      <c r="C348" s="34" t="s">
        <v>53</v>
      </c>
      <c r="D348" s="4">
        <f>VALUE(TRIM(LEFT(Kaikki_matsit[[#This Row],[Tulos]],    FIND($C$5,Kaikki_matsit[[#This Row],[Tulos]],1)-1)))</f>
        <v>1</v>
      </c>
      <c r="E348" s="4">
        <f>VALUE(TRIM(MID(Kaikki_matsit[[#This Row],[Tulos]],    FIND($C$5,Kaikki_matsit[[#This Row],[Tulos]],1)+1,10)))</f>
        <v>0</v>
      </c>
      <c r="F348" s="32">
        <v>2013</v>
      </c>
      <c r="G348" s="32"/>
    </row>
    <row r="349" spans="1:7" x14ac:dyDescent="0.45">
      <c r="A349" s="13" t="s">
        <v>49</v>
      </c>
      <c r="B349" s="13" t="s">
        <v>50</v>
      </c>
      <c r="C349" s="34" t="s">
        <v>19</v>
      </c>
      <c r="D349" s="4">
        <f>VALUE(TRIM(LEFT(Kaikki_matsit[[#This Row],[Tulos]],    FIND($C$5,Kaikki_matsit[[#This Row],[Tulos]],1)-1)))</f>
        <v>1</v>
      </c>
      <c r="E349" s="4">
        <f>VALUE(TRIM(MID(Kaikki_matsit[[#This Row],[Tulos]],    FIND($C$5,Kaikki_matsit[[#This Row],[Tulos]],1)+1,10)))</f>
        <v>1</v>
      </c>
      <c r="F349" s="32">
        <v>2013</v>
      </c>
      <c r="G349" s="32"/>
    </row>
    <row r="350" spans="1:7" x14ac:dyDescent="0.45">
      <c r="A350" s="13" t="s">
        <v>49</v>
      </c>
      <c r="B350" s="13" t="s">
        <v>51</v>
      </c>
      <c r="C350" s="34" t="s">
        <v>55</v>
      </c>
      <c r="D350" s="4">
        <f>VALUE(TRIM(LEFT(Kaikki_matsit[[#This Row],[Tulos]],    FIND($C$5,Kaikki_matsit[[#This Row],[Tulos]],1)-1)))</f>
        <v>0</v>
      </c>
      <c r="E350" s="4">
        <f>VALUE(TRIM(MID(Kaikki_matsit[[#This Row],[Tulos]],    FIND($C$5,Kaikki_matsit[[#This Row],[Tulos]],1)+1,10)))</f>
        <v>3</v>
      </c>
      <c r="F350" s="32">
        <v>2013</v>
      </c>
      <c r="G350" s="32"/>
    </row>
    <row r="351" spans="1:7" x14ac:dyDescent="0.45">
      <c r="A351" s="13" t="s">
        <v>50</v>
      </c>
      <c r="B351" s="13" t="s">
        <v>17</v>
      </c>
      <c r="C351" s="34" t="s">
        <v>19</v>
      </c>
      <c r="D351" s="4">
        <f>VALUE(TRIM(LEFT(Kaikki_matsit[[#This Row],[Tulos]],    FIND($C$5,Kaikki_matsit[[#This Row],[Tulos]],1)-1)))</f>
        <v>1</v>
      </c>
      <c r="E351" s="4">
        <f>VALUE(TRIM(MID(Kaikki_matsit[[#This Row],[Tulos]],    FIND($C$5,Kaikki_matsit[[#This Row],[Tulos]],1)+1,10)))</f>
        <v>1</v>
      </c>
      <c r="F351" s="32">
        <v>2013</v>
      </c>
      <c r="G351" s="32"/>
    </row>
    <row r="352" spans="1:7" x14ac:dyDescent="0.45">
      <c r="A352" s="13" t="s">
        <v>50</v>
      </c>
      <c r="B352" s="13" t="s">
        <v>39</v>
      </c>
      <c r="C352" s="34" t="s">
        <v>9</v>
      </c>
      <c r="D352" s="4">
        <f>VALUE(TRIM(LEFT(Kaikki_matsit[[#This Row],[Tulos]],    FIND($C$5,Kaikki_matsit[[#This Row],[Tulos]],1)-1)))</f>
        <v>2</v>
      </c>
      <c r="E352" s="4">
        <f>VALUE(TRIM(MID(Kaikki_matsit[[#This Row],[Tulos]],    FIND($C$5,Kaikki_matsit[[#This Row],[Tulos]],1)+1,10)))</f>
        <v>2</v>
      </c>
      <c r="F352" s="32">
        <v>2013</v>
      </c>
      <c r="G352" s="32"/>
    </row>
    <row r="353" spans="1:7" x14ac:dyDescent="0.45">
      <c r="A353" s="13" t="s">
        <v>50</v>
      </c>
      <c r="B353" s="13" t="s">
        <v>41</v>
      </c>
      <c r="C353" s="34" t="s">
        <v>68</v>
      </c>
      <c r="D353" s="4">
        <f>VALUE(TRIM(LEFT(Kaikki_matsit[[#This Row],[Tulos]],    FIND($C$5,Kaikki_matsit[[#This Row],[Tulos]],1)-1)))</f>
        <v>3</v>
      </c>
      <c r="E353" s="4">
        <f>VALUE(TRIM(MID(Kaikki_matsit[[#This Row],[Tulos]],    FIND($C$5,Kaikki_matsit[[#This Row],[Tulos]],1)+1,10)))</f>
        <v>3</v>
      </c>
      <c r="F353" s="32">
        <v>2013</v>
      </c>
      <c r="G353" s="32"/>
    </row>
    <row r="354" spans="1:7" x14ac:dyDescent="0.45">
      <c r="A354" s="13" t="s">
        <v>50</v>
      </c>
      <c r="B354" s="13" t="s">
        <v>5</v>
      </c>
      <c r="C354" s="34" t="s">
        <v>19</v>
      </c>
      <c r="D354" s="4">
        <f>VALUE(TRIM(LEFT(Kaikki_matsit[[#This Row],[Tulos]],    FIND($C$5,Kaikki_matsit[[#This Row],[Tulos]],1)-1)))</f>
        <v>1</v>
      </c>
      <c r="E354" s="4">
        <f>VALUE(TRIM(MID(Kaikki_matsit[[#This Row],[Tulos]],    FIND($C$5,Kaikki_matsit[[#This Row],[Tulos]],1)+1,10)))</f>
        <v>1</v>
      </c>
      <c r="F354" s="32">
        <v>2013</v>
      </c>
      <c r="G354" s="32"/>
    </row>
    <row r="355" spans="1:7" x14ac:dyDescent="0.45">
      <c r="A355" s="13" t="s">
        <v>50</v>
      </c>
      <c r="B355" s="13" t="s">
        <v>8</v>
      </c>
      <c r="C355" s="34" t="s">
        <v>16</v>
      </c>
      <c r="D355" s="4">
        <f>VALUE(TRIM(LEFT(Kaikki_matsit[[#This Row],[Tulos]],    FIND($C$5,Kaikki_matsit[[#This Row],[Tulos]],1)-1)))</f>
        <v>2</v>
      </c>
      <c r="E355" s="4">
        <f>VALUE(TRIM(MID(Kaikki_matsit[[#This Row],[Tulos]],    FIND($C$5,Kaikki_matsit[[#This Row],[Tulos]],1)+1,10)))</f>
        <v>0</v>
      </c>
      <c r="F355" s="32">
        <v>2013</v>
      </c>
      <c r="G355" s="32"/>
    </row>
    <row r="356" spans="1:7" x14ac:dyDescent="0.45">
      <c r="A356" s="13" t="s">
        <v>50</v>
      </c>
      <c r="B356" s="13" t="s">
        <v>10</v>
      </c>
      <c r="C356" s="34" t="s">
        <v>19</v>
      </c>
      <c r="D356" s="4">
        <f>VALUE(TRIM(LEFT(Kaikki_matsit[[#This Row],[Tulos]],    FIND($C$5,Kaikki_matsit[[#This Row],[Tulos]],1)-1)))</f>
        <v>1</v>
      </c>
      <c r="E356" s="4">
        <f>VALUE(TRIM(MID(Kaikki_matsit[[#This Row],[Tulos]],    FIND($C$5,Kaikki_matsit[[#This Row],[Tulos]],1)+1,10)))</f>
        <v>1</v>
      </c>
      <c r="F356" s="32">
        <v>2013</v>
      </c>
      <c r="G356" s="32"/>
    </row>
    <row r="357" spans="1:7" x14ac:dyDescent="0.45">
      <c r="A357" s="13" t="s">
        <v>50</v>
      </c>
      <c r="B357" s="13" t="s">
        <v>7</v>
      </c>
      <c r="C357" s="34" t="s">
        <v>19</v>
      </c>
      <c r="D357" s="4">
        <f>VALUE(TRIM(LEFT(Kaikki_matsit[[#This Row],[Tulos]],    FIND($C$5,Kaikki_matsit[[#This Row],[Tulos]],1)-1)))</f>
        <v>1</v>
      </c>
      <c r="E357" s="4">
        <f>VALUE(TRIM(MID(Kaikki_matsit[[#This Row],[Tulos]],    FIND($C$5,Kaikki_matsit[[#This Row],[Tulos]],1)+1,10)))</f>
        <v>1</v>
      </c>
      <c r="F357" s="32">
        <v>2013</v>
      </c>
      <c r="G357" s="32"/>
    </row>
    <row r="358" spans="1:7" x14ac:dyDescent="0.45">
      <c r="A358" s="13" t="s">
        <v>50</v>
      </c>
      <c r="B358" s="13" t="s">
        <v>42</v>
      </c>
      <c r="C358" s="34" t="s">
        <v>19</v>
      </c>
      <c r="D358" s="4">
        <f>VALUE(TRIM(LEFT(Kaikki_matsit[[#This Row],[Tulos]],    FIND($C$5,Kaikki_matsit[[#This Row],[Tulos]],1)-1)))</f>
        <v>1</v>
      </c>
      <c r="E358" s="4">
        <f>VALUE(TRIM(MID(Kaikki_matsit[[#This Row],[Tulos]],    FIND($C$5,Kaikki_matsit[[#This Row],[Tulos]],1)+1,10)))</f>
        <v>1</v>
      </c>
      <c r="F358" s="32">
        <v>2013</v>
      </c>
      <c r="G358" s="32"/>
    </row>
    <row r="359" spans="1:7" x14ac:dyDescent="0.45">
      <c r="A359" s="13" t="s">
        <v>50</v>
      </c>
      <c r="B359" s="13" t="s">
        <v>12</v>
      </c>
      <c r="C359" s="34" t="s">
        <v>19</v>
      </c>
      <c r="D359" s="4">
        <f>VALUE(TRIM(LEFT(Kaikki_matsit[[#This Row],[Tulos]],    FIND($C$5,Kaikki_matsit[[#This Row],[Tulos]],1)-1)))</f>
        <v>1</v>
      </c>
      <c r="E359" s="4">
        <f>VALUE(TRIM(MID(Kaikki_matsit[[#This Row],[Tulos]],    FIND($C$5,Kaikki_matsit[[#This Row],[Tulos]],1)+1,10)))</f>
        <v>1</v>
      </c>
      <c r="F359" s="32">
        <v>2013</v>
      </c>
      <c r="G359" s="32"/>
    </row>
    <row r="360" spans="1:7" x14ac:dyDescent="0.45">
      <c r="A360" s="13" t="s">
        <v>50</v>
      </c>
      <c r="B360" s="13" t="s">
        <v>43</v>
      </c>
      <c r="C360" s="34" t="s">
        <v>69</v>
      </c>
      <c r="D360" s="4">
        <f>VALUE(TRIM(LEFT(Kaikki_matsit[[#This Row],[Tulos]],    FIND($C$5,Kaikki_matsit[[#This Row],[Tulos]],1)-1)))</f>
        <v>2</v>
      </c>
      <c r="E360" s="4">
        <f>VALUE(TRIM(MID(Kaikki_matsit[[#This Row],[Tulos]],    FIND($C$5,Kaikki_matsit[[#This Row],[Tulos]],1)+1,10)))</f>
        <v>3</v>
      </c>
      <c r="F360" s="32">
        <v>2013</v>
      </c>
      <c r="G360" s="32"/>
    </row>
    <row r="361" spans="1:7" x14ac:dyDescent="0.45">
      <c r="A361" s="13" t="s">
        <v>50</v>
      </c>
      <c r="B361" s="13" t="s">
        <v>44</v>
      </c>
      <c r="C361" s="34" t="s">
        <v>55</v>
      </c>
      <c r="D361" s="4">
        <f>VALUE(TRIM(LEFT(Kaikki_matsit[[#This Row],[Tulos]],    FIND($C$5,Kaikki_matsit[[#This Row],[Tulos]],1)-1)))</f>
        <v>0</v>
      </c>
      <c r="E361" s="4">
        <f>VALUE(TRIM(MID(Kaikki_matsit[[#This Row],[Tulos]],    FIND($C$5,Kaikki_matsit[[#This Row],[Tulos]],1)+1,10)))</f>
        <v>3</v>
      </c>
      <c r="F361" s="32">
        <v>2013</v>
      </c>
      <c r="G361" s="32"/>
    </row>
    <row r="362" spans="1:7" x14ac:dyDescent="0.45">
      <c r="A362" s="13" t="s">
        <v>50</v>
      </c>
      <c r="B362" s="13" t="s">
        <v>45</v>
      </c>
      <c r="C362" s="34" t="s">
        <v>53</v>
      </c>
      <c r="D362" s="4">
        <f>VALUE(TRIM(LEFT(Kaikki_matsit[[#This Row],[Tulos]],    FIND($C$5,Kaikki_matsit[[#This Row],[Tulos]],1)-1)))</f>
        <v>1</v>
      </c>
      <c r="E362" s="4">
        <f>VALUE(TRIM(MID(Kaikki_matsit[[#This Row],[Tulos]],    FIND($C$5,Kaikki_matsit[[#This Row],[Tulos]],1)+1,10)))</f>
        <v>0</v>
      </c>
      <c r="F362" s="32">
        <v>2013</v>
      </c>
      <c r="G362" s="32"/>
    </row>
    <row r="363" spans="1:7" x14ac:dyDescent="0.45">
      <c r="A363" s="13" t="s">
        <v>50</v>
      </c>
      <c r="B363" s="13" t="s">
        <v>46</v>
      </c>
      <c r="C363" s="34" t="s">
        <v>11</v>
      </c>
      <c r="D363" s="4">
        <f>VALUE(TRIM(LEFT(Kaikki_matsit[[#This Row],[Tulos]],    FIND($C$5,Kaikki_matsit[[#This Row],[Tulos]],1)-1)))</f>
        <v>0</v>
      </c>
      <c r="E363" s="4">
        <f>VALUE(TRIM(MID(Kaikki_matsit[[#This Row],[Tulos]],    FIND($C$5,Kaikki_matsit[[#This Row],[Tulos]],1)+1,10)))</f>
        <v>2</v>
      </c>
      <c r="F363" s="32">
        <v>2013</v>
      </c>
      <c r="G363" s="32"/>
    </row>
    <row r="364" spans="1:7" x14ac:dyDescent="0.45">
      <c r="A364" s="13" t="s">
        <v>50</v>
      </c>
      <c r="B364" s="13" t="s">
        <v>18</v>
      </c>
      <c r="C364" s="34" t="s">
        <v>54</v>
      </c>
      <c r="D364" s="4">
        <f>VALUE(TRIM(LEFT(Kaikki_matsit[[#This Row],[Tulos]],    FIND($C$5,Kaikki_matsit[[#This Row],[Tulos]],1)-1)))</f>
        <v>0</v>
      </c>
      <c r="E364" s="4">
        <f>VALUE(TRIM(MID(Kaikki_matsit[[#This Row],[Tulos]],    FIND($C$5,Kaikki_matsit[[#This Row],[Tulos]],1)+1,10)))</f>
        <v>1</v>
      </c>
      <c r="F364" s="32">
        <v>2013</v>
      </c>
      <c r="G364" s="32"/>
    </row>
    <row r="365" spans="1:7" x14ac:dyDescent="0.45">
      <c r="A365" s="13" t="s">
        <v>50</v>
      </c>
      <c r="B365" s="13" t="s">
        <v>47</v>
      </c>
      <c r="C365" s="34" t="s">
        <v>6</v>
      </c>
      <c r="D365" s="4">
        <f>VALUE(TRIM(LEFT(Kaikki_matsit[[#This Row],[Tulos]],    FIND($C$5,Kaikki_matsit[[#This Row],[Tulos]],1)-1)))</f>
        <v>1</v>
      </c>
      <c r="E365" s="4">
        <f>VALUE(TRIM(MID(Kaikki_matsit[[#This Row],[Tulos]],    FIND($C$5,Kaikki_matsit[[#This Row],[Tulos]],1)+1,10)))</f>
        <v>2</v>
      </c>
      <c r="F365" s="32">
        <v>2013</v>
      </c>
      <c r="G365" s="32"/>
    </row>
    <row r="366" spans="1:7" x14ac:dyDescent="0.45">
      <c r="A366" s="13" t="s">
        <v>50</v>
      </c>
      <c r="B366" s="13" t="s">
        <v>14</v>
      </c>
      <c r="C366" s="34" t="s">
        <v>40</v>
      </c>
      <c r="D366" s="4">
        <f>VALUE(TRIM(LEFT(Kaikki_matsit[[#This Row],[Tulos]],    FIND($C$5,Kaikki_matsit[[#This Row],[Tulos]],1)-1)))</f>
        <v>3</v>
      </c>
      <c r="E366" s="4">
        <f>VALUE(TRIM(MID(Kaikki_matsit[[#This Row],[Tulos]],    FIND($C$5,Kaikki_matsit[[#This Row],[Tulos]],1)+1,10)))</f>
        <v>0</v>
      </c>
      <c r="F366" s="32">
        <v>2013</v>
      </c>
      <c r="G366" s="32"/>
    </row>
    <row r="367" spans="1:7" x14ac:dyDescent="0.45">
      <c r="A367" s="13" t="s">
        <v>50</v>
      </c>
      <c r="B367" s="13" t="s">
        <v>48</v>
      </c>
      <c r="C367" s="34" t="s">
        <v>11</v>
      </c>
      <c r="D367" s="4">
        <f>VALUE(TRIM(LEFT(Kaikki_matsit[[#This Row],[Tulos]],    FIND($C$5,Kaikki_matsit[[#This Row],[Tulos]],1)-1)))</f>
        <v>0</v>
      </c>
      <c r="E367" s="4">
        <f>VALUE(TRIM(MID(Kaikki_matsit[[#This Row],[Tulos]],    FIND($C$5,Kaikki_matsit[[#This Row],[Tulos]],1)+1,10)))</f>
        <v>2</v>
      </c>
      <c r="F367" s="32">
        <v>2013</v>
      </c>
      <c r="G367" s="32"/>
    </row>
    <row r="368" spans="1:7" x14ac:dyDescent="0.45">
      <c r="A368" s="13" t="s">
        <v>50</v>
      </c>
      <c r="B368" s="13" t="s">
        <v>49</v>
      </c>
      <c r="C368" s="34" t="s">
        <v>68</v>
      </c>
      <c r="D368" s="4">
        <f>VALUE(TRIM(LEFT(Kaikki_matsit[[#This Row],[Tulos]],    FIND($C$5,Kaikki_matsit[[#This Row],[Tulos]],1)-1)))</f>
        <v>3</v>
      </c>
      <c r="E368" s="4">
        <f>VALUE(TRIM(MID(Kaikki_matsit[[#This Row],[Tulos]],    FIND($C$5,Kaikki_matsit[[#This Row],[Tulos]],1)+1,10)))</f>
        <v>3</v>
      </c>
      <c r="F368" s="32">
        <v>2013</v>
      </c>
      <c r="G368" s="32"/>
    </row>
    <row r="369" spans="1:7" x14ac:dyDescent="0.45">
      <c r="A369" s="13" t="s">
        <v>50</v>
      </c>
      <c r="B369" s="13" t="s">
        <v>51</v>
      </c>
      <c r="C369" s="34" t="s">
        <v>53</v>
      </c>
      <c r="D369" s="4">
        <f>VALUE(TRIM(LEFT(Kaikki_matsit[[#This Row],[Tulos]],    FIND($C$5,Kaikki_matsit[[#This Row],[Tulos]],1)-1)))</f>
        <v>1</v>
      </c>
      <c r="E369" s="4">
        <f>VALUE(TRIM(MID(Kaikki_matsit[[#This Row],[Tulos]],    FIND($C$5,Kaikki_matsit[[#This Row],[Tulos]],1)+1,10)))</f>
        <v>0</v>
      </c>
      <c r="F369" s="32">
        <v>2013</v>
      </c>
      <c r="G369" s="32"/>
    </row>
    <row r="370" spans="1:7" x14ac:dyDescent="0.45">
      <c r="A370" s="13" t="s">
        <v>51</v>
      </c>
      <c r="B370" s="13" t="s">
        <v>17</v>
      </c>
      <c r="C370" s="34" t="s">
        <v>15</v>
      </c>
      <c r="D370" s="4">
        <f>VALUE(TRIM(LEFT(Kaikki_matsit[[#This Row],[Tulos]],    FIND($C$5,Kaikki_matsit[[#This Row],[Tulos]],1)-1)))</f>
        <v>1</v>
      </c>
      <c r="E370" s="4">
        <f>VALUE(TRIM(MID(Kaikki_matsit[[#This Row],[Tulos]],    FIND($C$5,Kaikki_matsit[[#This Row],[Tulos]],1)+1,10)))</f>
        <v>3</v>
      </c>
      <c r="F370" s="32">
        <v>2013</v>
      </c>
      <c r="G370" s="32"/>
    </row>
    <row r="371" spans="1:7" x14ac:dyDescent="0.45">
      <c r="A371" s="13" t="s">
        <v>51</v>
      </c>
      <c r="B371" s="13" t="s">
        <v>39</v>
      </c>
      <c r="C371" s="34" t="s">
        <v>52</v>
      </c>
      <c r="D371" s="4">
        <f>VALUE(TRIM(LEFT(Kaikki_matsit[[#This Row],[Tulos]],    FIND($C$5,Kaikki_matsit[[#This Row],[Tulos]],1)-1)))</f>
        <v>0</v>
      </c>
      <c r="E371" s="4">
        <f>VALUE(TRIM(MID(Kaikki_matsit[[#This Row],[Tulos]],    FIND($C$5,Kaikki_matsit[[#This Row],[Tulos]],1)+1,10)))</f>
        <v>0</v>
      </c>
      <c r="F371" s="32">
        <v>2013</v>
      </c>
      <c r="G371" s="32"/>
    </row>
    <row r="372" spans="1:7" x14ac:dyDescent="0.45">
      <c r="A372" s="13" t="s">
        <v>51</v>
      </c>
      <c r="B372" s="13" t="s">
        <v>41</v>
      </c>
      <c r="C372" s="34" t="s">
        <v>16</v>
      </c>
      <c r="D372" s="4">
        <f>VALUE(TRIM(LEFT(Kaikki_matsit[[#This Row],[Tulos]],    FIND($C$5,Kaikki_matsit[[#This Row],[Tulos]],1)-1)))</f>
        <v>2</v>
      </c>
      <c r="E372" s="4">
        <f>VALUE(TRIM(MID(Kaikki_matsit[[#This Row],[Tulos]],    FIND($C$5,Kaikki_matsit[[#This Row],[Tulos]],1)+1,10)))</f>
        <v>0</v>
      </c>
      <c r="F372" s="32">
        <v>2013</v>
      </c>
      <c r="G372" s="32"/>
    </row>
    <row r="373" spans="1:7" x14ac:dyDescent="0.45">
      <c r="A373" s="13" t="s">
        <v>51</v>
      </c>
      <c r="B373" s="13" t="s">
        <v>5</v>
      </c>
      <c r="C373" s="34" t="s">
        <v>55</v>
      </c>
      <c r="D373" s="4">
        <f>VALUE(TRIM(LEFT(Kaikki_matsit[[#This Row],[Tulos]],    FIND($C$5,Kaikki_matsit[[#This Row],[Tulos]],1)-1)))</f>
        <v>0</v>
      </c>
      <c r="E373" s="4">
        <f>VALUE(TRIM(MID(Kaikki_matsit[[#This Row],[Tulos]],    FIND($C$5,Kaikki_matsit[[#This Row],[Tulos]],1)+1,10)))</f>
        <v>3</v>
      </c>
      <c r="F373" s="32">
        <v>2013</v>
      </c>
      <c r="G373" s="32"/>
    </row>
    <row r="374" spans="1:7" x14ac:dyDescent="0.45">
      <c r="A374" s="13" t="s">
        <v>51</v>
      </c>
      <c r="B374" s="13" t="s">
        <v>8</v>
      </c>
      <c r="C374" s="34" t="s">
        <v>54</v>
      </c>
      <c r="D374" s="4">
        <f>VALUE(TRIM(LEFT(Kaikki_matsit[[#This Row],[Tulos]],    FIND($C$5,Kaikki_matsit[[#This Row],[Tulos]],1)-1)))</f>
        <v>0</v>
      </c>
      <c r="E374" s="4">
        <f>VALUE(TRIM(MID(Kaikki_matsit[[#This Row],[Tulos]],    FIND($C$5,Kaikki_matsit[[#This Row],[Tulos]],1)+1,10)))</f>
        <v>1</v>
      </c>
      <c r="F374" s="32">
        <v>2013</v>
      </c>
      <c r="G374" s="32"/>
    </row>
    <row r="375" spans="1:7" x14ac:dyDescent="0.45">
      <c r="A375" s="13" t="s">
        <v>51</v>
      </c>
      <c r="B375" s="13" t="s">
        <v>10</v>
      </c>
      <c r="C375" s="34" t="s">
        <v>69</v>
      </c>
      <c r="D375" s="4">
        <f>VALUE(TRIM(LEFT(Kaikki_matsit[[#This Row],[Tulos]],    FIND($C$5,Kaikki_matsit[[#This Row],[Tulos]],1)-1)))</f>
        <v>2</v>
      </c>
      <c r="E375" s="4">
        <f>VALUE(TRIM(MID(Kaikki_matsit[[#This Row],[Tulos]],    FIND($C$5,Kaikki_matsit[[#This Row],[Tulos]],1)+1,10)))</f>
        <v>3</v>
      </c>
      <c r="F375" s="32">
        <v>2013</v>
      </c>
      <c r="G375" s="32"/>
    </row>
    <row r="376" spans="1:7" x14ac:dyDescent="0.45">
      <c r="A376" s="13" t="s">
        <v>51</v>
      </c>
      <c r="B376" s="13" t="s">
        <v>7</v>
      </c>
      <c r="C376" s="34" t="s">
        <v>40</v>
      </c>
      <c r="D376" s="4">
        <f>VALUE(TRIM(LEFT(Kaikki_matsit[[#This Row],[Tulos]],    FIND($C$5,Kaikki_matsit[[#This Row],[Tulos]],1)-1)))</f>
        <v>3</v>
      </c>
      <c r="E376" s="4">
        <f>VALUE(TRIM(MID(Kaikki_matsit[[#This Row],[Tulos]],    FIND($C$5,Kaikki_matsit[[#This Row],[Tulos]],1)+1,10)))</f>
        <v>0</v>
      </c>
      <c r="F376" s="32">
        <v>2013</v>
      </c>
      <c r="G376" s="32"/>
    </row>
    <row r="377" spans="1:7" x14ac:dyDescent="0.45">
      <c r="A377" s="13" t="s">
        <v>51</v>
      </c>
      <c r="B377" s="13" t="s">
        <v>42</v>
      </c>
      <c r="C377" s="34" t="s">
        <v>13</v>
      </c>
      <c r="D377" s="4">
        <f>VALUE(TRIM(LEFT(Kaikki_matsit[[#This Row],[Tulos]],    FIND($C$5,Kaikki_matsit[[#This Row],[Tulos]],1)-1)))</f>
        <v>2</v>
      </c>
      <c r="E377" s="4">
        <f>VALUE(TRIM(MID(Kaikki_matsit[[#This Row],[Tulos]],    FIND($C$5,Kaikki_matsit[[#This Row],[Tulos]],1)+1,10)))</f>
        <v>1</v>
      </c>
      <c r="F377" s="32">
        <v>2013</v>
      </c>
      <c r="G377" s="32"/>
    </row>
    <row r="378" spans="1:7" x14ac:dyDescent="0.45">
      <c r="A378" s="13" t="s">
        <v>51</v>
      </c>
      <c r="B378" s="13" t="s">
        <v>12</v>
      </c>
      <c r="C378" s="34" t="s">
        <v>6</v>
      </c>
      <c r="D378" s="4">
        <f>VALUE(TRIM(LEFT(Kaikki_matsit[[#This Row],[Tulos]],    FIND($C$5,Kaikki_matsit[[#This Row],[Tulos]],1)-1)))</f>
        <v>1</v>
      </c>
      <c r="E378" s="4">
        <f>VALUE(TRIM(MID(Kaikki_matsit[[#This Row],[Tulos]],    FIND($C$5,Kaikki_matsit[[#This Row],[Tulos]],1)+1,10)))</f>
        <v>2</v>
      </c>
      <c r="F378" s="32">
        <v>2013</v>
      </c>
      <c r="G378" s="32"/>
    </row>
    <row r="379" spans="1:7" x14ac:dyDescent="0.45">
      <c r="A379" s="13" t="s">
        <v>51</v>
      </c>
      <c r="B379" s="13" t="s">
        <v>43</v>
      </c>
      <c r="C379" s="34" t="s">
        <v>15</v>
      </c>
      <c r="D379" s="4">
        <f>VALUE(TRIM(LEFT(Kaikki_matsit[[#This Row],[Tulos]],    FIND($C$5,Kaikki_matsit[[#This Row],[Tulos]],1)-1)))</f>
        <v>1</v>
      </c>
      <c r="E379" s="4">
        <f>VALUE(TRIM(MID(Kaikki_matsit[[#This Row],[Tulos]],    FIND($C$5,Kaikki_matsit[[#This Row],[Tulos]],1)+1,10)))</f>
        <v>3</v>
      </c>
      <c r="F379" s="32">
        <v>2013</v>
      </c>
      <c r="G379" s="32"/>
    </row>
    <row r="380" spans="1:7" x14ac:dyDescent="0.45">
      <c r="A380" s="13" t="s">
        <v>51</v>
      </c>
      <c r="B380" s="13" t="s">
        <v>44</v>
      </c>
      <c r="C380" s="34" t="s">
        <v>11</v>
      </c>
      <c r="D380" s="4">
        <f>VALUE(TRIM(LEFT(Kaikki_matsit[[#This Row],[Tulos]],    FIND($C$5,Kaikki_matsit[[#This Row],[Tulos]],1)-1)))</f>
        <v>0</v>
      </c>
      <c r="E380" s="4">
        <f>VALUE(TRIM(MID(Kaikki_matsit[[#This Row],[Tulos]],    FIND($C$5,Kaikki_matsit[[#This Row],[Tulos]],1)+1,10)))</f>
        <v>2</v>
      </c>
      <c r="F380" s="32">
        <v>2013</v>
      </c>
      <c r="G380" s="32"/>
    </row>
    <row r="381" spans="1:7" x14ac:dyDescent="0.45">
      <c r="A381" s="13" t="s">
        <v>51</v>
      </c>
      <c r="B381" s="13" t="s">
        <v>45</v>
      </c>
      <c r="C381" s="34" t="s">
        <v>15</v>
      </c>
      <c r="D381" s="4">
        <f>VALUE(TRIM(LEFT(Kaikki_matsit[[#This Row],[Tulos]],    FIND($C$5,Kaikki_matsit[[#This Row],[Tulos]],1)-1)))</f>
        <v>1</v>
      </c>
      <c r="E381" s="4">
        <f>VALUE(TRIM(MID(Kaikki_matsit[[#This Row],[Tulos]],    FIND($C$5,Kaikki_matsit[[#This Row],[Tulos]],1)+1,10)))</f>
        <v>3</v>
      </c>
      <c r="F381" s="32">
        <v>2013</v>
      </c>
      <c r="G381" s="32"/>
    </row>
    <row r="382" spans="1:7" x14ac:dyDescent="0.45">
      <c r="A382" s="13" t="s">
        <v>51</v>
      </c>
      <c r="B382" s="13" t="s">
        <v>46</v>
      </c>
      <c r="C382" s="34" t="s">
        <v>16</v>
      </c>
      <c r="D382" s="4">
        <f>VALUE(TRIM(LEFT(Kaikki_matsit[[#This Row],[Tulos]],    FIND($C$5,Kaikki_matsit[[#This Row],[Tulos]],1)-1)))</f>
        <v>2</v>
      </c>
      <c r="E382" s="4">
        <f>VALUE(TRIM(MID(Kaikki_matsit[[#This Row],[Tulos]],    FIND($C$5,Kaikki_matsit[[#This Row],[Tulos]],1)+1,10)))</f>
        <v>0</v>
      </c>
      <c r="F382" s="32">
        <v>2013</v>
      </c>
      <c r="G382" s="32"/>
    </row>
    <row r="383" spans="1:7" x14ac:dyDescent="0.45">
      <c r="A383" s="13" t="s">
        <v>51</v>
      </c>
      <c r="B383" s="13" t="s">
        <v>18</v>
      </c>
      <c r="C383" s="34" t="s">
        <v>63</v>
      </c>
      <c r="D383" s="4">
        <f>VALUE(TRIM(LEFT(Kaikki_matsit[[#This Row],[Tulos]],    FIND($C$5,Kaikki_matsit[[#This Row],[Tulos]],1)-1)))</f>
        <v>3</v>
      </c>
      <c r="E383" s="4">
        <f>VALUE(TRIM(MID(Kaikki_matsit[[#This Row],[Tulos]],    FIND($C$5,Kaikki_matsit[[#This Row],[Tulos]],1)+1,10)))</f>
        <v>1</v>
      </c>
      <c r="F383" s="32">
        <v>2013</v>
      </c>
      <c r="G383" s="32"/>
    </row>
    <row r="384" spans="1:7" x14ac:dyDescent="0.45">
      <c r="A384" s="13" t="s">
        <v>51</v>
      </c>
      <c r="B384" s="13" t="s">
        <v>47</v>
      </c>
      <c r="C384" s="34" t="s">
        <v>54</v>
      </c>
      <c r="D384" s="4">
        <f>VALUE(TRIM(LEFT(Kaikki_matsit[[#This Row],[Tulos]],    FIND($C$5,Kaikki_matsit[[#This Row],[Tulos]],1)-1)))</f>
        <v>0</v>
      </c>
      <c r="E384" s="4">
        <f>VALUE(TRIM(MID(Kaikki_matsit[[#This Row],[Tulos]],    FIND($C$5,Kaikki_matsit[[#This Row],[Tulos]],1)+1,10)))</f>
        <v>1</v>
      </c>
      <c r="F384" s="32">
        <v>2013</v>
      </c>
      <c r="G384" s="32"/>
    </row>
    <row r="385" spans="1:7" x14ac:dyDescent="0.45">
      <c r="A385" s="13" t="s">
        <v>51</v>
      </c>
      <c r="B385" s="13" t="s">
        <v>14</v>
      </c>
      <c r="C385" s="34" t="s">
        <v>52</v>
      </c>
      <c r="D385" s="4">
        <f>VALUE(TRIM(LEFT(Kaikki_matsit[[#This Row],[Tulos]],    FIND($C$5,Kaikki_matsit[[#This Row],[Tulos]],1)-1)))</f>
        <v>0</v>
      </c>
      <c r="E385" s="4">
        <f>VALUE(TRIM(MID(Kaikki_matsit[[#This Row],[Tulos]],    FIND($C$5,Kaikki_matsit[[#This Row],[Tulos]],1)+1,10)))</f>
        <v>0</v>
      </c>
      <c r="F385" s="32">
        <v>2013</v>
      </c>
      <c r="G385" s="32"/>
    </row>
    <row r="386" spans="1:7" x14ac:dyDescent="0.45">
      <c r="A386" s="13" t="s">
        <v>51</v>
      </c>
      <c r="B386" s="13" t="s">
        <v>48</v>
      </c>
      <c r="C386" s="34" t="s">
        <v>16</v>
      </c>
      <c r="D386" s="4">
        <f>VALUE(TRIM(LEFT(Kaikki_matsit[[#This Row],[Tulos]],    FIND($C$5,Kaikki_matsit[[#This Row],[Tulos]],1)-1)))</f>
        <v>2</v>
      </c>
      <c r="E386" s="4">
        <f>VALUE(TRIM(MID(Kaikki_matsit[[#This Row],[Tulos]],    FIND($C$5,Kaikki_matsit[[#This Row],[Tulos]],1)+1,10)))</f>
        <v>0</v>
      </c>
      <c r="F386" s="32">
        <v>2013</v>
      </c>
      <c r="G386" s="32"/>
    </row>
    <row r="387" spans="1:7" x14ac:dyDescent="0.45">
      <c r="A387" s="13" t="s">
        <v>51</v>
      </c>
      <c r="B387" s="13" t="s">
        <v>49</v>
      </c>
      <c r="C387" s="34" t="s">
        <v>16</v>
      </c>
      <c r="D387" s="4">
        <f>VALUE(TRIM(LEFT(Kaikki_matsit[[#This Row],[Tulos]],    FIND($C$5,Kaikki_matsit[[#This Row],[Tulos]],1)-1)))</f>
        <v>2</v>
      </c>
      <c r="E387" s="4">
        <f>VALUE(TRIM(MID(Kaikki_matsit[[#This Row],[Tulos]],    FIND($C$5,Kaikki_matsit[[#This Row],[Tulos]],1)+1,10)))</f>
        <v>0</v>
      </c>
      <c r="F387" s="32">
        <v>2013</v>
      </c>
      <c r="G387" s="32"/>
    </row>
    <row r="388" spans="1:7" x14ac:dyDescent="0.45">
      <c r="A388" s="13" t="s">
        <v>51</v>
      </c>
      <c r="B388" s="13" t="s">
        <v>50</v>
      </c>
      <c r="C388" s="34" t="s">
        <v>68</v>
      </c>
      <c r="D388" s="4">
        <f>VALUE(TRIM(LEFT(Kaikki_matsit[[#This Row],[Tulos]],    FIND($C$5,Kaikki_matsit[[#This Row],[Tulos]],1)-1)))</f>
        <v>3</v>
      </c>
      <c r="E388" s="4">
        <f>VALUE(TRIM(MID(Kaikki_matsit[[#This Row],[Tulos]],    FIND($C$5,Kaikki_matsit[[#This Row],[Tulos]],1)+1,10)))</f>
        <v>3</v>
      </c>
      <c r="F388" s="32">
        <v>2013</v>
      </c>
      <c r="G388" s="32"/>
    </row>
    <row r="389" spans="1:7" x14ac:dyDescent="0.45">
      <c r="A389" s="13" t="s">
        <v>17</v>
      </c>
      <c r="B389" s="13" t="s">
        <v>39</v>
      </c>
      <c r="C389" s="34" t="s">
        <v>19</v>
      </c>
      <c r="D389" s="4">
        <f>VALUE(TRIM(LEFT(Kaikki_matsit[[#This Row],[Tulos]],    FIND($C$5,Kaikki_matsit[[#This Row],[Tulos]],1)-1)))</f>
        <v>1</v>
      </c>
      <c r="E389" s="4">
        <f>VALUE(TRIM(MID(Kaikki_matsit[[#This Row],[Tulos]],    FIND($C$5,Kaikki_matsit[[#This Row],[Tulos]],1)+1,10)))</f>
        <v>1</v>
      </c>
      <c r="F389">
        <v>2014</v>
      </c>
    </row>
    <row r="390" spans="1:7" x14ac:dyDescent="0.45">
      <c r="A390" s="13" t="s">
        <v>17</v>
      </c>
      <c r="B390" s="13" t="s">
        <v>41</v>
      </c>
      <c r="C390" s="34" t="s">
        <v>16</v>
      </c>
      <c r="D390" s="4">
        <f>VALUE(TRIM(LEFT(Kaikki_matsit[[#This Row],[Tulos]],    FIND($C$5,Kaikki_matsit[[#This Row],[Tulos]],1)-1)))</f>
        <v>2</v>
      </c>
      <c r="E390" s="4">
        <f>VALUE(TRIM(MID(Kaikki_matsit[[#This Row],[Tulos]],    FIND($C$5,Kaikki_matsit[[#This Row],[Tulos]],1)+1,10)))</f>
        <v>0</v>
      </c>
      <c r="F390">
        <v>2014</v>
      </c>
    </row>
    <row r="391" spans="1:7" x14ac:dyDescent="0.45">
      <c r="A391" s="13" t="s">
        <v>17</v>
      </c>
      <c r="B391" s="13" t="s">
        <v>5</v>
      </c>
      <c r="C391" s="34" t="s">
        <v>52</v>
      </c>
      <c r="D391" s="4">
        <f>VALUE(TRIM(LEFT(Kaikki_matsit[[#This Row],[Tulos]],    FIND($C$5,Kaikki_matsit[[#This Row],[Tulos]],1)-1)))</f>
        <v>0</v>
      </c>
      <c r="E391" s="4">
        <f>VALUE(TRIM(MID(Kaikki_matsit[[#This Row],[Tulos]],    FIND($C$5,Kaikki_matsit[[#This Row],[Tulos]],1)+1,10)))</f>
        <v>0</v>
      </c>
      <c r="F391">
        <v>2014</v>
      </c>
    </row>
    <row r="392" spans="1:7" x14ac:dyDescent="0.45">
      <c r="A392" s="13" t="s">
        <v>17</v>
      </c>
      <c r="B392" s="13" t="s">
        <v>8</v>
      </c>
      <c r="C392" s="34" t="s">
        <v>16</v>
      </c>
      <c r="D392" s="4">
        <f>VALUE(TRIM(LEFT(Kaikki_matsit[[#This Row],[Tulos]],    FIND($C$5,Kaikki_matsit[[#This Row],[Tulos]],1)-1)))</f>
        <v>2</v>
      </c>
      <c r="E392" s="4">
        <f>VALUE(TRIM(MID(Kaikki_matsit[[#This Row],[Tulos]],    FIND($C$5,Kaikki_matsit[[#This Row],[Tulos]],1)+1,10)))</f>
        <v>0</v>
      </c>
      <c r="F392">
        <v>2014</v>
      </c>
    </row>
    <row r="393" spans="1:7" x14ac:dyDescent="0.45">
      <c r="A393" s="13" t="s">
        <v>17</v>
      </c>
      <c r="B393" s="13" t="s">
        <v>10</v>
      </c>
      <c r="C393" s="34" t="s">
        <v>19</v>
      </c>
      <c r="D393" s="4">
        <f>VALUE(TRIM(LEFT(Kaikki_matsit[[#This Row],[Tulos]],    FIND($C$5,Kaikki_matsit[[#This Row],[Tulos]],1)-1)))</f>
        <v>1</v>
      </c>
      <c r="E393" s="4">
        <f>VALUE(TRIM(MID(Kaikki_matsit[[#This Row],[Tulos]],    FIND($C$5,Kaikki_matsit[[#This Row],[Tulos]],1)+1,10)))</f>
        <v>1</v>
      </c>
      <c r="F393">
        <v>2014</v>
      </c>
    </row>
    <row r="394" spans="1:7" x14ac:dyDescent="0.45">
      <c r="A394" s="13" t="s">
        <v>17</v>
      </c>
      <c r="B394" s="13" t="s">
        <v>7</v>
      </c>
      <c r="C394" s="34" t="s">
        <v>16</v>
      </c>
      <c r="D394" s="4">
        <f>VALUE(TRIM(LEFT(Kaikki_matsit[[#This Row],[Tulos]],    FIND($C$5,Kaikki_matsit[[#This Row],[Tulos]],1)-1)))</f>
        <v>2</v>
      </c>
      <c r="E394" s="4">
        <f>VALUE(TRIM(MID(Kaikki_matsit[[#This Row],[Tulos]],    FIND($C$5,Kaikki_matsit[[#This Row],[Tulos]],1)+1,10)))</f>
        <v>0</v>
      </c>
      <c r="F394">
        <v>2014</v>
      </c>
    </row>
    <row r="395" spans="1:7" x14ac:dyDescent="0.45">
      <c r="A395" s="13" t="s">
        <v>17</v>
      </c>
      <c r="B395" s="13" t="s">
        <v>42</v>
      </c>
      <c r="C395" s="34" t="s">
        <v>16</v>
      </c>
      <c r="D395" s="4">
        <f>VALUE(TRIM(LEFT(Kaikki_matsit[[#This Row],[Tulos]],    FIND($C$5,Kaikki_matsit[[#This Row],[Tulos]],1)-1)))</f>
        <v>2</v>
      </c>
      <c r="E395" s="4">
        <f>VALUE(TRIM(MID(Kaikki_matsit[[#This Row],[Tulos]],    FIND($C$5,Kaikki_matsit[[#This Row],[Tulos]],1)+1,10)))</f>
        <v>0</v>
      </c>
      <c r="F395">
        <v>2014</v>
      </c>
    </row>
    <row r="396" spans="1:7" x14ac:dyDescent="0.45">
      <c r="A396" s="13" t="s">
        <v>17</v>
      </c>
      <c r="B396" s="13" t="s">
        <v>12</v>
      </c>
      <c r="C396" s="34" t="s">
        <v>16</v>
      </c>
      <c r="D396" s="4">
        <f>VALUE(TRIM(LEFT(Kaikki_matsit[[#This Row],[Tulos]],    FIND($C$5,Kaikki_matsit[[#This Row],[Tulos]],1)-1)))</f>
        <v>2</v>
      </c>
      <c r="E396" s="4">
        <f>VALUE(TRIM(MID(Kaikki_matsit[[#This Row],[Tulos]],    FIND($C$5,Kaikki_matsit[[#This Row],[Tulos]],1)+1,10)))</f>
        <v>0</v>
      </c>
      <c r="F396">
        <v>2014</v>
      </c>
    </row>
    <row r="397" spans="1:7" x14ac:dyDescent="0.45">
      <c r="A397" s="13" t="s">
        <v>17</v>
      </c>
      <c r="B397" s="13" t="s">
        <v>43</v>
      </c>
      <c r="C397" s="34" t="s">
        <v>19</v>
      </c>
      <c r="D397" s="4">
        <f>VALUE(TRIM(LEFT(Kaikki_matsit[[#This Row],[Tulos]],    FIND($C$5,Kaikki_matsit[[#This Row],[Tulos]],1)-1)))</f>
        <v>1</v>
      </c>
      <c r="E397" s="4">
        <f>VALUE(TRIM(MID(Kaikki_matsit[[#This Row],[Tulos]],    FIND($C$5,Kaikki_matsit[[#This Row],[Tulos]],1)+1,10)))</f>
        <v>1</v>
      </c>
      <c r="F397">
        <v>2014</v>
      </c>
    </row>
    <row r="398" spans="1:7" x14ac:dyDescent="0.45">
      <c r="A398" s="13" t="s">
        <v>17</v>
      </c>
      <c r="B398" s="13" t="s">
        <v>44</v>
      </c>
      <c r="C398" s="34" t="s">
        <v>52</v>
      </c>
      <c r="D398" s="4">
        <f>VALUE(TRIM(LEFT(Kaikki_matsit[[#This Row],[Tulos]],    FIND($C$5,Kaikki_matsit[[#This Row],[Tulos]],1)-1)))</f>
        <v>0</v>
      </c>
      <c r="E398" s="4">
        <f>VALUE(TRIM(MID(Kaikki_matsit[[#This Row],[Tulos]],    FIND($C$5,Kaikki_matsit[[#This Row],[Tulos]],1)+1,10)))</f>
        <v>0</v>
      </c>
      <c r="F398">
        <v>2014</v>
      </c>
    </row>
    <row r="399" spans="1:7" x14ac:dyDescent="0.45">
      <c r="A399" s="13" t="s">
        <v>17</v>
      </c>
      <c r="B399" s="13" t="s">
        <v>45</v>
      </c>
      <c r="C399" s="34" t="s">
        <v>75</v>
      </c>
      <c r="D399" s="4">
        <f>VALUE(TRIM(LEFT(Kaikki_matsit[[#This Row],[Tulos]],    FIND($C$5,Kaikki_matsit[[#This Row],[Tulos]],1)-1)))</f>
        <v>3</v>
      </c>
      <c r="E399" s="4">
        <f>VALUE(TRIM(MID(Kaikki_matsit[[#This Row],[Tulos]],    FIND($C$5,Kaikki_matsit[[#This Row],[Tulos]],1)+1,10)))</f>
        <v>4</v>
      </c>
      <c r="F399">
        <v>2014</v>
      </c>
    </row>
    <row r="400" spans="1:7" x14ac:dyDescent="0.45">
      <c r="A400" s="13" t="s">
        <v>17</v>
      </c>
      <c r="B400" s="13" t="s">
        <v>46</v>
      </c>
      <c r="C400" s="34" t="s">
        <v>62</v>
      </c>
      <c r="D400" s="4">
        <f>VALUE(TRIM(LEFT(Kaikki_matsit[[#This Row],[Tulos]],    FIND($C$5,Kaikki_matsit[[#This Row],[Tulos]],1)-1)))</f>
        <v>4</v>
      </c>
      <c r="E400" s="4">
        <f>VALUE(TRIM(MID(Kaikki_matsit[[#This Row],[Tulos]],    FIND($C$5,Kaikki_matsit[[#This Row],[Tulos]],1)+1,10)))</f>
        <v>1</v>
      </c>
      <c r="F400">
        <v>2014</v>
      </c>
    </row>
    <row r="401" spans="1:6" x14ac:dyDescent="0.45">
      <c r="A401" s="13" t="s">
        <v>17</v>
      </c>
      <c r="B401" s="13" t="s">
        <v>18</v>
      </c>
      <c r="C401" s="34" t="s">
        <v>16</v>
      </c>
      <c r="D401" s="4">
        <f>VALUE(TRIM(LEFT(Kaikki_matsit[[#This Row],[Tulos]],    FIND($C$5,Kaikki_matsit[[#This Row],[Tulos]],1)-1)))</f>
        <v>2</v>
      </c>
      <c r="E401" s="4">
        <f>VALUE(TRIM(MID(Kaikki_matsit[[#This Row],[Tulos]],    FIND($C$5,Kaikki_matsit[[#This Row],[Tulos]],1)+1,10)))</f>
        <v>0</v>
      </c>
      <c r="F401">
        <v>2014</v>
      </c>
    </row>
    <row r="402" spans="1:6" x14ac:dyDescent="0.45">
      <c r="A402" s="13" t="s">
        <v>17</v>
      </c>
      <c r="B402" s="13" t="s">
        <v>47</v>
      </c>
      <c r="C402" s="34" t="s">
        <v>63</v>
      </c>
      <c r="D402" s="4">
        <f>VALUE(TRIM(LEFT(Kaikki_matsit[[#This Row],[Tulos]],    FIND($C$5,Kaikki_matsit[[#This Row],[Tulos]],1)-1)))</f>
        <v>3</v>
      </c>
      <c r="E402" s="4">
        <f>VALUE(TRIM(MID(Kaikki_matsit[[#This Row],[Tulos]],    FIND($C$5,Kaikki_matsit[[#This Row],[Tulos]],1)+1,10)))</f>
        <v>1</v>
      </c>
      <c r="F402">
        <v>2014</v>
      </c>
    </row>
    <row r="403" spans="1:6" x14ac:dyDescent="0.45">
      <c r="A403" s="13" t="s">
        <v>17</v>
      </c>
      <c r="B403" s="13" t="s">
        <v>14</v>
      </c>
      <c r="C403" s="34" t="s">
        <v>62</v>
      </c>
      <c r="D403" s="4">
        <f>VALUE(TRIM(LEFT(Kaikki_matsit[[#This Row],[Tulos]],    FIND($C$5,Kaikki_matsit[[#This Row],[Tulos]],1)-1)))</f>
        <v>4</v>
      </c>
      <c r="E403" s="4">
        <f>VALUE(TRIM(MID(Kaikki_matsit[[#This Row],[Tulos]],    FIND($C$5,Kaikki_matsit[[#This Row],[Tulos]],1)+1,10)))</f>
        <v>1</v>
      </c>
      <c r="F403">
        <v>2014</v>
      </c>
    </row>
    <row r="404" spans="1:6" x14ac:dyDescent="0.45">
      <c r="A404" s="13" t="s">
        <v>17</v>
      </c>
      <c r="B404" s="13" t="s">
        <v>48</v>
      </c>
      <c r="C404" s="34" t="s">
        <v>9</v>
      </c>
      <c r="D404" s="4">
        <f>VALUE(TRIM(LEFT(Kaikki_matsit[[#This Row],[Tulos]],    FIND($C$5,Kaikki_matsit[[#This Row],[Tulos]],1)-1)))</f>
        <v>2</v>
      </c>
      <c r="E404" s="4">
        <f>VALUE(TRIM(MID(Kaikki_matsit[[#This Row],[Tulos]],    FIND($C$5,Kaikki_matsit[[#This Row],[Tulos]],1)+1,10)))</f>
        <v>2</v>
      </c>
      <c r="F404">
        <v>2014</v>
      </c>
    </row>
    <row r="405" spans="1:6" x14ac:dyDescent="0.45">
      <c r="A405" s="13" t="s">
        <v>17</v>
      </c>
      <c r="B405" s="13" t="s">
        <v>49</v>
      </c>
      <c r="C405" s="34" t="s">
        <v>53</v>
      </c>
      <c r="D405" s="4">
        <f>VALUE(TRIM(LEFT(Kaikki_matsit[[#This Row],[Tulos]],    FIND($C$5,Kaikki_matsit[[#This Row],[Tulos]],1)-1)))</f>
        <v>1</v>
      </c>
      <c r="E405" s="4">
        <f>VALUE(TRIM(MID(Kaikki_matsit[[#This Row],[Tulos]],    FIND($C$5,Kaikki_matsit[[#This Row],[Tulos]],1)+1,10)))</f>
        <v>0</v>
      </c>
      <c r="F405">
        <v>2014</v>
      </c>
    </row>
    <row r="406" spans="1:6" x14ac:dyDescent="0.45">
      <c r="A406" s="13" t="s">
        <v>17</v>
      </c>
      <c r="B406" s="13" t="s">
        <v>50</v>
      </c>
      <c r="C406" s="34" t="s">
        <v>6</v>
      </c>
      <c r="D406" s="4">
        <f>VALUE(TRIM(LEFT(Kaikki_matsit[[#This Row],[Tulos]],    FIND($C$5,Kaikki_matsit[[#This Row],[Tulos]],1)-1)))</f>
        <v>1</v>
      </c>
      <c r="E406" s="4">
        <f>VALUE(TRIM(MID(Kaikki_matsit[[#This Row],[Tulos]],    FIND($C$5,Kaikki_matsit[[#This Row],[Tulos]],1)+1,10)))</f>
        <v>2</v>
      </c>
      <c r="F406">
        <v>2014</v>
      </c>
    </row>
    <row r="407" spans="1:6" x14ac:dyDescent="0.45">
      <c r="A407" s="13" t="s">
        <v>17</v>
      </c>
      <c r="B407" s="13" t="s">
        <v>51</v>
      </c>
      <c r="C407" s="34" t="s">
        <v>63</v>
      </c>
      <c r="D407" s="4">
        <f>VALUE(TRIM(LEFT(Kaikki_matsit[[#This Row],[Tulos]],    FIND($C$5,Kaikki_matsit[[#This Row],[Tulos]],1)-1)))</f>
        <v>3</v>
      </c>
      <c r="E407" s="4">
        <f>VALUE(TRIM(MID(Kaikki_matsit[[#This Row],[Tulos]],    FIND($C$5,Kaikki_matsit[[#This Row],[Tulos]],1)+1,10)))</f>
        <v>1</v>
      </c>
      <c r="F407">
        <v>2014</v>
      </c>
    </row>
    <row r="408" spans="1:6" x14ac:dyDescent="0.45">
      <c r="A408" s="13" t="s">
        <v>39</v>
      </c>
      <c r="B408" s="13" t="s">
        <v>17</v>
      </c>
      <c r="C408" s="34" t="s">
        <v>6</v>
      </c>
      <c r="D408" s="4">
        <f>VALUE(TRIM(LEFT(Kaikki_matsit[[#This Row],[Tulos]],    FIND($C$5,Kaikki_matsit[[#This Row],[Tulos]],1)-1)))</f>
        <v>1</v>
      </c>
      <c r="E408" s="4">
        <f>VALUE(TRIM(MID(Kaikki_matsit[[#This Row],[Tulos]],    FIND($C$5,Kaikki_matsit[[#This Row],[Tulos]],1)+1,10)))</f>
        <v>2</v>
      </c>
      <c r="F408">
        <v>2014</v>
      </c>
    </row>
    <row r="409" spans="1:6" x14ac:dyDescent="0.45">
      <c r="A409" s="13" t="s">
        <v>39</v>
      </c>
      <c r="B409" s="13" t="s">
        <v>41</v>
      </c>
      <c r="C409" s="34" t="s">
        <v>16</v>
      </c>
      <c r="D409" s="4">
        <f>VALUE(TRIM(LEFT(Kaikki_matsit[[#This Row],[Tulos]],    FIND($C$5,Kaikki_matsit[[#This Row],[Tulos]],1)-1)))</f>
        <v>2</v>
      </c>
      <c r="E409" s="4">
        <f>VALUE(TRIM(MID(Kaikki_matsit[[#This Row],[Tulos]],    FIND($C$5,Kaikki_matsit[[#This Row],[Tulos]],1)+1,10)))</f>
        <v>0</v>
      </c>
      <c r="F409">
        <v>2014</v>
      </c>
    </row>
    <row r="410" spans="1:6" x14ac:dyDescent="0.45">
      <c r="A410" s="13" t="s">
        <v>39</v>
      </c>
      <c r="B410" s="13" t="s">
        <v>5</v>
      </c>
      <c r="C410" s="34" t="s">
        <v>53</v>
      </c>
      <c r="D410" s="4">
        <f>VALUE(TRIM(LEFT(Kaikki_matsit[[#This Row],[Tulos]],    FIND($C$5,Kaikki_matsit[[#This Row],[Tulos]],1)-1)))</f>
        <v>1</v>
      </c>
      <c r="E410" s="4">
        <f>VALUE(TRIM(MID(Kaikki_matsit[[#This Row],[Tulos]],    FIND($C$5,Kaikki_matsit[[#This Row],[Tulos]],1)+1,10)))</f>
        <v>0</v>
      </c>
      <c r="F410">
        <v>2014</v>
      </c>
    </row>
    <row r="411" spans="1:6" x14ac:dyDescent="0.45">
      <c r="A411" s="13" t="s">
        <v>39</v>
      </c>
      <c r="B411" s="13" t="s">
        <v>8</v>
      </c>
      <c r="C411" s="34" t="s">
        <v>54</v>
      </c>
      <c r="D411" s="4">
        <f>VALUE(TRIM(LEFT(Kaikki_matsit[[#This Row],[Tulos]],    FIND($C$5,Kaikki_matsit[[#This Row],[Tulos]],1)-1)))</f>
        <v>0</v>
      </c>
      <c r="E411" s="4">
        <f>VALUE(TRIM(MID(Kaikki_matsit[[#This Row],[Tulos]],    FIND($C$5,Kaikki_matsit[[#This Row],[Tulos]],1)+1,10)))</f>
        <v>1</v>
      </c>
      <c r="F411">
        <v>2014</v>
      </c>
    </row>
    <row r="412" spans="1:6" x14ac:dyDescent="0.45">
      <c r="A412" s="13" t="s">
        <v>39</v>
      </c>
      <c r="B412" s="13" t="s">
        <v>10</v>
      </c>
      <c r="C412" s="34" t="s">
        <v>11</v>
      </c>
      <c r="D412" s="4">
        <f>VALUE(TRIM(LEFT(Kaikki_matsit[[#This Row],[Tulos]],    FIND($C$5,Kaikki_matsit[[#This Row],[Tulos]],1)-1)))</f>
        <v>0</v>
      </c>
      <c r="E412" s="4">
        <f>VALUE(TRIM(MID(Kaikki_matsit[[#This Row],[Tulos]],    FIND($C$5,Kaikki_matsit[[#This Row],[Tulos]],1)+1,10)))</f>
        <v>2</v>
      </c>
      <c r="F412">
        <v>2014</v>
      </c>
    </row>
    <row r="413" spans="1:6" x14ac:dyDescent="0.45">
      <c r="A413" s="13" t="s">
        <v>39</v>
      </c>
      <c r="B413" s="13" t="s">
        <v>7</v>
      </c>
      <c r="C413" s="34" t="s">
        <v>6</v>
      </c>
      <c r="D413" s="4">
        <f>VALUE(TRIM(LEFT(Kaikki_matsit[[#This Row],[Tulos]],    FIND($C$5,Kaikki_matsit[[#This Row],[Tulos]],1)-1)))</f>
        <v>1</v>
      </c>
      <c r="E413" s="4">
        <f>VALUE(TRIM(MID(Kaikki_matsit[[#This Row],[Tulos]],    FIND($C$5,Kaikki_matsit[[#This Row],[Tulos]],1)+1,10)))</f>
        <v>2</v>
      </c>
      <c r="F413">
        <v>2014</v>
      </c>
    </row>
    <row r="414" spans="1:6" x14ac:dyDescent="0.45">
      <c r="A414" s="13" t="s">
        <v>39</v>
      </c>
      <c r="B414" s="13" t="s">
        <v>42</v>
      </c>
      <c r="C414" s="34" t="s">
        <v>75</v>
      </c>
      <c r="D414" s="4">
        <f>VALUE(TRIM(LEFT(Kaikki_matsit[[#This Row],[Tulos]],    FIND($C$5,Kaikki_matsit[[#This Row],[Tulos]],1)-1)))</f>
        <v>3</v>
      </c>
      <c r="E414" s="4">
        <f>VALUE(TRIM(MID(Kaikki_matsit[[#This Row],[Tulos]],    FIND($C$5,Kaikki_matsit[[#This Row],[Tulos]],1)+1,10)))</f>
        <v>4</v>
      </c>
      <c r="F414">
        <v>2014</v>
      </c>
    </row>
    <row r="415" spans="1:6" x14ac:dyDescent="0.45">
      <c r="A415" s="13" t="s">
        <v>39</v>
      </c>
      <c r="B415" s="13" t="s">
        <v>12</v>
      </c>
      <c r="C415" s="34" t="s">
        <v>54</v>
      </c>
      <c r="D415" s="4">
        <f>VALUE(TRIM(LEFT(Kaikki_matsit[[#This Row],[Tulos]],    FIND($C$5,Kaikki_matsit[[#This Row],[Tulos]],1)-1)))</f>
        <v>0</v>
      </c>
      <c r="E415" s="4">
        <f>VALUE(TRIM(MID(Kaikki_matsit[[#This Row],[Tulos]],    FIND($C$5,Kaikki_matsit[[#This Row],[Tulos]],1)+1,10)))</f>
        <v>1</v>
      </c>
      <c r="F415">
        <v>2014</v>
      </c>
    </row>
    <row r="416" spans="1:6" x14ac:dyDescent="0.45">
      <c r="A416" s="13" t="s">
        <v>39</v>
      </c>
      <c r="B416" s="13" t="s">
        <v>43</v>
      </c>
      <c r="C416" s="34" t="s">
        <v>64</v>
      </c>
      <c r="D416" s="4">
        <f>VALUE(TRIM(LEFT(Kaikki_matsit[[#This Row],[Tulos]],    FIND($C$5,Kaikki_matsit[[#This Row],[Tulos]],1)-1)))</f>
        <v>3</v>
      </c>
      <c r="E416" s="4">
        <f>VALUE(TRIM(MID(Kaikki_matsit[[#This Row],[Tulos]],    FIND($C$5,Kaikki_matsit[[#This Row],[Tulos]],1)+1,10)))</f>
        <v>2</v>
      </c>
      <c r="F416">
        <v>2014</v>
      </c>
    </row>
    <row r="417" spans="1:6" x14ac:dyDescent="0.45">
      <c r="A417" s="13" t="s">
        <v>39</v>
      </c>
      <c r="B417" s="13" t="s">
        <v>44</v>
      </c>
      <c r="C417" s="34" t="s">
        <v>55</v>
      </c>
      <c r="D417" s="4">
        <f>VALUE(TRIM(LEFT(Kaikki_matsit[[#This Row],[Tulos]],    FIND($C$5,Kaikki_matsit[[#This Row],[Tulos]],1)-1)))</f>
        <v>0</v>
      </c>
      <c r="E417" s="4">
        <f>VALUE(TRIM(MID(Kaikki_matsit[[#This Row],[Tulos]],    FIND($C$5,Kaikki_matsit[[#This Row],[Tulos]],1)+1,10)))</f>
        <v>3</v>
      </c>
      <c r="F417">
        <v>2014</v>
      </c>
    </row>
    <row r="418" spans="1:6" x14ac:dyDescent="0.45">
      <c r="A418" s="13" t="s">
        <v>39</v>
      </c>
      <c r="B418" s="13" t="s">
        <v>45</v>
      </c>
      <c r="C418" s="34" t="s">
        <v>6</v>
      </c>
      <c r="D418" s="4">
        <f>VALUE(TRIM(LEFT(Kaikki_matsit[[#This Row],[Tulos]],    FIND($C$5,Kaikki_matsit[[#This Row],[Tulos]],1)-1)))</f>
        <v>1</v>
      </c>
      <c r="E418" s="4">
        <f>VALUE(TRIM(MID(Kaikki_matsit[[#This Row],[Tulos]],    FIND($C$5,Kaikki_matsit[[#This Row],[Tulos]],1)+1,10)))</f>
        <v>2</v>
      </c>
      <c r="F418">
        <v>2014</v>
      </c>
    </row>
    <row r="419" spans="1:6" x14ac:dyDescent="0.45">
      <c r="A419" s="13" t="s">
        <v>39</v>
      </c>
      <c r="B419" s="13" t="s">
        <v>46</v>
      </c>
      <c r="C419" s="34" t="s">
        <v>6</v>
      </c>
      <c r="D419" s="4">
        <f>VALUE(TRIM(LEFT(Kaikki_matsit[[#This Row],[Tulos]],    FIND($C$5,Kaikki_matsit[[#This Row],[Tulos]],1)-1)))</f>
        <v>1</v>
      </c>
      <c r="E419" s="4">
        <f>VALUE(TRIM(MID(Kaikki_matsit[[#This Row],[Tulos]],    FIND($C$5,Kaikki_matsit[[#This Row],[Tulos]],1)+1,10)))</f>
        <v>2</v>
      </c>
      <c r="F419">
        <v>2014</v>
      </c>
    </row>
    <row r="420" spans="1:6" x14ac:dyDescent="0.45">
      <c r="A420" s="13" t="s">
        <v>39</v>
      </c>
      <c r="B420" s="13" t="s">
        <v>18</v>
      </c>
      <c r="C420" s="34" t="s">
        <v>52</v>
      </c>
      <c r="D420" s="4">
        <f>VALUE(TRIM(LEFT(Kaikki_matsit[[#This Row],[Tulos]],    FIND($C$5,Kaikki_matsit[[#This Row],[Tulos]],1)-1)))</f>
        <v>0</v>
      </c>
      <c r="E420" s="4">
        <f>VALUE(TRIM(MID(Kaikki_matsit[[#This Row],[Tulos]],    FIND($C$5,Kaikki_matsit[[#This Row],[Tulos]],1)+1,10)))</f>
        <v>0</v>
      </c>
      <c r="F420">
        <v>2014</v>
      </c>
    </row>
    <row r="421" spans="1:6" x14ac:dyDescent="0.45">
      <c r="A421" s="13" t="s">
        <v>39</v>
      </c>
      <c r="B421" s="13" t="s">
        <v>47</v>
      </c>
      <c r="C421" s="34" t="s">
        <v>65</v>
      </c>
      <c r="D421" s="4">
        <f>VALUE(TRIM(LEFT(Kaikki_matsit[[#This Row],[Tulos]],    FIND($C$5,Kaikki_matsit[[#This Row],[Tulos]],1)-1)))</f>
        <v>1</v>
      </c>
      <c r="E421" s="4">
        <f>VALUE(TRIM(MID(Kaikki_matsit[[#This Row],[Tulos]],    FIND($C$5,Kaikki_matsit[[#This Row],[Tulos]],1)+1,10)))</f>
        <v>4</v>
      </c>
      <c r="F421">
        <v>2014</v>
      </c>
    </row>
    <row r="422" spans="1:6" x14ac:dyDescent="0.45">
      <c r="A422" s="13" t="s">
        <v>39</v>
      </c>
      <c r="B422" s="13" t="s">
        <v>14</v>
      </c>
      <c r="C422" s="34" t="s">
        <v>52</v>
      </c>
      <c r="D422" s="4">
        <f>VALUE(TRIM(LEFT(Kaikki_matsit[[#This Row],[Tulos]],    FIND($C$5,Kaikki_matsit[[#This Row],[Tulos]],1)-1)))</f>
        <v>0</v>
      </c>
      <c r="E422" s="4">
        <f>VALUE(TRIM(MID(Kaikki_matsit[[#This Row],[Tulos]],    FIND($C$5,Kaikki_matsit[[#This Row],[Tulos]],1)+1,10)))</f>
        <v>0</v>
      </c>
      <c r="F422">
        <v>2014</v>
      </c>
    </row>
    <row r="423" spans="1:6" x14ac:dyDescent="0.45">
      <c r="A423" s="13" t="s">
        <v>39</v>
      </c>
      <c r="B423" s="13" t="s">
        <v>48</v>
      </c>
      <c r="C423" s="34" t="s">
        <v>19</v>
      </c>
      <c r="D423" s="4">
        <f>VALUE(TRIM(LEFT(Kaikki_matsit[[#This Row],[Tulos]],    FIND($C$5,Kaikki_matsit[[#This Row],[Tulos]],1)-1)))</f>
        <v>1</v>
      </c>
      <c r="E423" s="4">
        <f>VALUE(TRIM(MID(Kaikki_matsit[[#This Row],[Tulos]],    FIND($C$5,Kaikki_matsit[[#This Row],[Tulos]],1)+1,10)))</f>
        <v>1</v>
      </c>
      <c r="F423">
        <v>2014</v>
      </c>
    </row>
    <row r="424" spans="1:6" x14ac:dyDescent="0.45">
      <c r="A424" s="13" t="s">
        <v>39</v>
      </c>
      <c r="B424" s="13" t="s">
        <v>49</v>
      </c>
      <c r="C424" s="34" t="s">
        <v>11</v>
      </c>
      <c r="D424" s="4">
        <f>VALUE(TRIM(LEFT(Kaikki_matsit[[#This Row],[Tulos]],    FIND($C$5,Kaikki_matsit[[#This Row],[Tulos]],1)-1)))</f>
        <v>0</v>
      </c>
      <c r="E424" s="4">
        <f>VALUE(TRIM(MID(Kaikki_matsit[[#This Row],[Tulos]],    FIND($C$5,Kaikki_matsit[[#This Row],[Tulos]],1)+1,10)))</f>
        <v>2</v>
      </c>
      <c r="F424">
        <v>2014</v>
      </c>
    </row>
    <row r="425" spans="1:6" x14ac:dyDescent="0.45">
      <c r="A425" s="13" t="s">
        <v>39</v>
      </c>
      <c r="B425" s="13" t="s">
        <v>50</v>
      </c>
      <c r="C425" s="34" t="s">
        <v>66</v>
      </c>
      <c r="D425" s="4">
        <f>VALUE(TRIM(LEFT(Kaikki_matsit[[#This Row],[Tulos]],    FIND($C$5,Kaikki_matsit[[#This Row],[Tulos]],1)-1)))</f>
        <v>4</v>
      </c>
      <c r="E425" s="4">
        <f>VALUE(TRIM(MID(Kaikki_matsit[[#This Row],[Tulos]],    FIND($C$5,Kaikki_matsit[[#This Row],[Tulos]],1)+1,10)))</f>
        <v>3</v>
      </c>
      <c r="F425">
        <v>2014</v>
      </c>
    </row>
    <row r="426" spans="1:6" x14ac:dyDescent="0.45">
      <c r="A426" s="13" t="s">
        <v>39</v>
      </c>
      <c r="B426" s="13" t="s">
        <v>51</v>
      </c>
      <c r="C426" s="34" t="s">
        <v>11</v>
      </c>
      <c r="D426" s="4">
        <f>VALUE(TRIM(LEFT(Kaikki_matsit[[#This Row],[Tulos]],    FIND($C$5,Kaikki_matsit[[#This Row],[Tulos]],1)-1)))</f>
        <v>0</v>
      </c>
      <c r="E426" s="4">
        <f>VALUE(TRIM(MID(Kaikki_matsit[[#This Row],[Tulos]],    FIND($C$5,Kaikki_matsit[[#This Row],[Tulos]],1)+1,10)))</f>
        <v>2</v>
      </c>
      <c r="F426">
        <v>2014</v>
      </c>
    </row>
    <row r="427" spans="1:6" x14ac:dyDescent="0.45">
      <c r="A427" s="13" t="s">
        <v>41</v>
      </c>
      <c r="B427" s="13" t="s">
        <v>17</v>
      </c>
      <c r="C427" s="34" t="s">
        <v>55</v>
      </c>
      <c r="D427" s="4">
        <f>VALUE(TRIM(LEFT(Kaikki_matsit[[#This Row],[Tulos]],    FIND($C$5,Kaikki_matsit[[#This Row],[Tulos]],1)-1)))</f>
        <v>0</v>
      </c>
      <c r="E427" s="4">
        <f>VALUE(TRIM(MID(Kaikki_matsit[[#This Row],[Tulos]],    FIND($C$5,Kaikki_matsit[[#This Row],[Tulos]],1)+1,10)))</f>
        <v>3</v>
      </c>
      <c r="F427">
        <v>2014</v>
      </c>
    </row>
    <row r="428" spans="1:6" x14ac:dyDescent="0.45">
      <c r="A428" s="13" t="s">
        <v>41</v>
      </c>
      <c r="B428" s="13" t="s">
        <v>39</v>
      </c>
      <c r="C428" s="34" t="s">
        <v>52</v>
      </c>
      <c r="D428" s="4">
        <f>VALUE(TRIM(LEFT(Kaikki_matsit[[#This Row],[Tulos]],    FIND($C$5,Kaikki_matsit[[#This Row],[Tulos]],1)-1)))</f>
        <v>0</v>
      </c>
      <c r="E428" s="4">
        <f>VALUE(TRIM(MID(Kaikki_matsit[[#This Row],[Tulos]],    FIND($C$5,Kaikki_matsit[[#This Row],[Tulos]],1)+1,10)))</f>
        <v>0</v>
      </c>
      <c r="F428">
        <v>2014</v>
      </c>
    </row>
    <row r="429" spans="1:6" x14ac:dyDescent="0.45">
      <c r="A429" s="13" t="s">
        <v>41</v>
      </c>
      <c r="B429" s="13" t="s">
        <v>5</v>
      </c>
      <c r="C429" s="34" t="s">
        <v>6</v>
      </c>
      <c r="D429" s="4">
        <f>VALUE(TRIM(LEFT(Kaikki_matsit[[#This Row],[Tulos]],    FIND($C$5,Kaikki_matsit[[#This Row],[Tulos]],1)-1)))</f>
        <v>1</v>
      </c>
      <c r="E429" s="4">
        <f>VALUE(TRIM(MID(Kaikki_matsit[[#This Row],[Tulos]],    FIND($C$5,Kaikki_matsit[[#This Row],[Tulos]],1)+1,10)))</f>
        <v>2</v>
      </c>
      <c r="F429">
        <v>2014</v>
      </c>
    </row>
    <row r="430" spans="1:6" x14ac:dyDescent="0.45">
      <c r="A430" s="13" t="s">
        <v>41</v>
      </c>
      <c r="B430" s="13" t="s">
        <v>8</v>
      </c>
      <c r="C430" s="34" t="s">
        <v>55</v>
      </c>
      <c r="D430" s="4">
        <f>VALUE(TRIM(LEFT(Kaikki_matsit[[#This Row],[Tulos]],    FIND($C$5,Kaikki_matsit[[#This Row],[Tulos]],1)-1)))</f>
        <v>0</v>
      </c>
      <c r="E430" s="4">
        <f>VALUE(TRIM(MID(Kaikki_matsit[[#This Row],[Tulos]],    FIND($C$5,Kaikki_matsit[[#This Row],[Tulos]],1)+1,10)))</f>
        <v>3</v>
      </c>
      <c r="F430">
        <v>2014</v>
      </c>
    </row>
    <row r="431" spans="1:6" x14ac:dyDescent="0.45">
      <c r="A431" s="13" t="s">
        <v>41</v>
      </c>
      <c r="B431" s="13" t="s">
        <v>10</v>
      </c>
      <c r="C431" s="34" t="s">
        <v>52</v>
      </c>
      <c r="D431" s="4">
        <f>VALUE(TRIM(LEFT(Kaikki_matsit[[#This Row],[Tulos]],    FIND($C$5,Kaikki_matsit[[#This Row],[Tulos]],1)-1)))</f>
        <v>0</v>
      </c>
      <c r="E431" s="4">
        <f>VALUE(TRIM(MID(Kaikki_matsit[[#This Row],[Tulos]],    FIND($C$5,Kaikki_matsit[[#This Row],[Tulos]],1)+1,10)))</f>
        <v>0</v>
      </c>
      <c r="F431">
        <v>2014</v>
      </c>
    </row>
    <row r="432" spans="1:6" x14ac:dyDescent="0.45">
      <c r="A432" s="13" t="s">
        <v>41</v>
      </c>
      <c r="B432" s="13" t="s">
        <v>7</v>
      </c>
      <c r="C432" s="34" t="s">
        <v>63</v>
      </c>
      <c r="D432" s="4">
        <f>VALUE(TRIM(LEFT(Kaikki_matsit[[#This Row],[Tulos]],    FIND($C$5,Kaikki_matsit[[#This Row],[Tulos]],1)-1)))</f>
        <v>3</v>
      </c>
      <c r="E432" s="4">
        <f>VALUE(TRIM(MID(Kaikki_matsit[[#This Row],[Tulos]],    FIND($C$5,Kaikki_matsit[[#This Row],[Tulos]],1)+1,10)))</f>
        <v>1</v>
      </c>
      <c r="F432">
        <v>2014</v>
      </c>
    </row>
    <row r="433" spans="1:6" x14ac:dyDescent="0.45">
      <c r="A433" s="13" t="s">
        <v>41</v>
      </c>
      <c r="B433" s="13" t="s">
        <v>42</v>
      </c>
      <c r="C433" s="34" t="s">
        <v>56</v>
      </c>
      <c r="D433" s="4">
        <f>VALUE(TRIM(LEFT(Kaikki_matsit[[#This Row],[Tulos]],    FIND($C$5,Kaikki_matsit[[#This Row],[Tulos]],1)-1)))</f>
        <v>0</v>
      </c>
      <c r="E433" s="4">
        <f>VALUE(TRIM(MID(Kaikki_matsit[[#This Row],[Tulos]],    FIND($C$5,Kaikki_matsit[[#This Row],[Tulos]],1)+1,10)))</f>
        <v>4</v>
      </c>
      <c r="F433">
        <v>2014</v>
      </c>
    </row>
    <row r="434" spans="1:6" x14ac:dyDescent="0.45">
      <c r="A434" s="13" t="s">
        <v>41</v>
      </c>
      <c r="B434" s="13" t="s">
        <v>12</v>
      </c>
      <c r="C434" s="34" t="s">
        <v>67</v>
      </c>
      <c r="D434" s="4">
        <f>VALUE(TRIM(LEFT(Kaikki_matsit[[#This Row],[Tulos]],    FIND($C$5,Kaikki_matsit[[#This Row],[Tulos]],1)-1)))</f>
        <v>3</v>
      </c>
      <c r="E434" s="4">
        <f>VALUE(TRIM(MID(Kaikki_matsit[[#This Row],[Tulos]],    FIND($C$5,Kaikki_matsit[[#This Row],[Tulos]],1)+1,10)))</f>
        <v>6</v>
      </c>
      <c r="F434">
        <v>2014</v>
      </c>
    </row>
    <row r="435" spans="1:6" x14ac:dyDescent="0.45">
      <c r="A435" s="13" t="s">
        <v>41</v>
      </c>
      <c r="B435" s="13" t="s">
        <v>43</v>
      </c>
      <c r="C435" s="34" t="s">
        <v>64</v>
      </c>
      <c r="D435" s="4">
        <f>VALUE(TRIM(LEFT(Kaikki_matsit[[#This Row],[Tulos]],    FIND($C$5,Kaikki_matsit[[#This Row],[Tulos]],1)-1)))</f>
        <v>3</v>
      </c>
      <c r="E435" s="4">
        <f>VALUE(TRIM(MID(Kaikki_matsit[[#This Row],[Tulos]],    FIND($C$5,Kaikki_matsit[[#This Row],[Tulos]],1)+1,10)))</f>
        <v>2</v>
      </c>
      <c r="F435">
        <v>2014</v>
      </c>
    </row>
    <row r="436" spans="1:6" x14ac:dyDescent="0.45">
      <c r="A436" s="13" t="s">
        <v>41</v>
      </c>
      <c r="B436" s="13" t="s">
        <v>44</v>
      </c>
      <c r="C436" s="34" t="s">
        <v>9</v>
      </c>
      <c r="D436" s="4">
        <f>VALUE(TRIM(LEFT(Kaikki_matsit[[#This Row],[Tulos]],    FIND($C$5,Kaikki_matsit[[#This Row],[Tulos]],1)-1)))</f>
        <v>2</v>
      </c>
      <c r="E436" s="4">
        <f>VALUE(TRIM(MID(Kaikki_matsit[[#This Row],[Tulos]],    FIND($C$5,Kaikki_matsit[[#This Row],[Tulos]],1)+1,10)))</f>
        <v>2</v>
      </c>
      <c r="F436">
        <v>2014</v>
      </c>
    </row>
    <row r="437" spans="1:6" x14ac:dyDescent="0.45">
      <c r="A437" s="13" t="s">
        <v>41</v>
      </c>
      <c r="B437" s="13" t="s">
        <v>45</v>
      </c>
      <c r="C437" s="34" t="s">
        <v>6</v>
      </c>
      <c r="D437" s="4">
        <f>VALUE(TRIM(LEFT(Kaikki_matsit[[#This Row],[Tulos]],    FIND($C$5,Kaikki_matsit[[#This Row],[Tulos]],1)-1)))</f>
        <v>1</v>
      </c>
      <c r="E437" s="4">
        <f>VALUE(TRIM(MID(Kaikki_matsit[[#This Row],[Tulos]],    FIND($C$5,Kaikki_matsit[[#This Row],[Tulos]],1)+1,10)))</f>
        <v>2</v>
      </c>
      <c r="F437">
        <v>2014</v>
      </c>
    </row>
    <row r="438" spans="1:6" x14ac:dyDescent="0.45">
      <c r="A438" s="13" t="s">
        <v>41</v>
      </c>
      <c r="B438" s="13" t="s">
        <v>46</v>
      </c>
      <c r="C438" s="34" t="s">
        <v>13</v>
      </c>
      <c r="D438" s="4">
        <f>VALUE(TRIM(LEFT(Kaikki_matsit[[#This Row],[Tulos]],    FIND($C$5,Kaikki_matsit[[#This Row],[Tulos]],1)-1)))</f>
        <v>2</v>
      </c>
      <c r="E438" s="4">
        <f>VALUE(TRIM(MID(Kaikki_matsit[[#This Row],[Tulos]],    FIND($C$5,Kaikki_matsit[[#This Row],[Tulos]],1)+1,10)))</f>
        <v>1</v>
      </c>
      <c r="F438">
        <v>2014</v>
      </c>
    </row>
    <row r="439" spans="1:6" x14ac:dyDescent="0.45">
      <c r="A439" s="13" t="s">
        <v>41</v>
      </c>
      <c r="B439" s="13" t="s">
        <v>18</v>
      </c>
      <c r="C439" s="34" t="s">
        <v>55</v>
      </c>
      <c r="D439" s="4">
        <f>VALUE(TRIM(LEFT(Kaikki_matsit[[#This Row],[Tulos]],    FIND($C$5,Kaikki_matsit[[#This Row],[Tulos]],1)-1)))</f>
        <v>0</v>
      </c>
      <c r="E439" s="4">
        <f>VALUE(TRIM(MID(Kaikki_matsit[[#This Row],[Tulos]],    FIND($C$5,Kaikki_matsit[[#This Row],[Tulos]],1)+1,10)))</f>
        <v>3</v>
      </c>
      <c r="F439">
        <v>2014</v>
      </c>
    </row>
    <row r="440" spans="1:6" x14ac:dyDescent="0.45">
      <c r="A440" s="13" t="s">
        <v>41</v>
      </c>
      <c r="B440" s="13" t="s">
        <v>47</v>
      </c>
      <c r="C440" s="34" t="s">
        <v>19</v>
      </c>
      <c r="D440" s="4">
        <f>VALUE(TRIM(LEFT(Kaikki_matsit[[#This Row],[Tulos]],    FIND($C$5,Kaikki_matsit[[#This Row],[Tulos]],1)-1)))</f>
        <v>1</v>
      </c>
      <c r="E440" s="4">
        <f>VALUE(TRIM(MID(Kaikki_matsit[[#This Row],[Tulos]],    FIND($C$5,Kaikki_matsit[[#This Row],[Tulos]],1)+1,10)))</f>
        <v>1</v>
      </c>
      <c r="F440">
        <v>2014</v>
      </c>
    </row>
    <row r="441" spans="1:6" x14ac:dyDescent="0.45">
      <c r="A441" s="13" t="s">
        <v>41</v>
      </c>
      <c r="B441" s="13" t="s">
        <v>14</v>
      </c>
      <c r="C441" s="34" t="s">
        <v>9</v>
      </c>
      <c r="D441" s="4">
        <f>VALUE(TRIM(LEFT(Kaikki_matsit[[#This Row],[Tulos]],    FIND($C$5,Kaikki_matsit[[#This Row],[Tulos]],1)-1)))</f>
        <v>2</v>
      </c>
      <c r="E441" s="4">
        <f>VALUE(TRIM(MID(Kaikki_matsit[[#This Row],[Tulos]],    FIND($C$5,Kaikki_matsit[[#This Row],[Tulos]],1)+1,10)))</f>
        <v>2</v>
      </c>
      <c r="F441">
        <v>2014</v>
      </c>
    </row>
    <row r="442" spans="1:6" x14ac:dyDescent="0.45">
      <c r="A442" s="13" t="s">
        <v>41</v>
      </c>
      <c r="B442" s="13" t="s">
        <v>48</v>
      </c>
      <c r="C442" s="34" t="s">
        <v>53</v>
      </c>
      <c r="D442" s="4">
        <f>VALUE(TRIM(LEFT(Kaikki_matsit[[#This Row],[Tulos]],    FIND($C$5,Kaikki_matsit[[#This Row],[Tulos]],1)-1)))</f>
        <v>1</v>
      </c>
      <c r="E442" s="4">
        <f>VALUE(TRIM(MID(Kaikki_matsit[[#This Row],[Tulos]],    FIND($C$5,Kaikki_matsit[[#This Row],[Tulos]],1)+1,10)))</f>
        <v>0</v>
      </c>
      <c r="F442">
        <v>2014</v>
      </c>
    </row>
    <row r="443" spans="1:6" x14ac:dyDescent="0.45">
      <c r="A443" s="13" t="s">
        <v>41</v>
      </c>
      <c r="B443" s="13" t="s">
        <v>49</v>
      </c>
      <c r="C443" s="34" t="s">
        <v>54</v>
      </c>
      <c r="D443" s="4">
        <f>VALUE(TRIM(LEFT(Kaikki_matsit[[#This Row],[Tulos]],    FIND($C$5,Kaikki_matsit[[#This Row],[Tulos]],1)-1)))</f>
        <v>0</v>
      </c>
      <c r="E443" s="4">
        <f>VALUE(TRIM(MID(Kaikki_matsit[[#This Row],[Tulos]],    FIND($C$5,Kaikki_matsit[[#This Row],[Tulos]],1)+1,10)))</f>
        <v>1</v>
      </c>
      <c r="F443">
        <v>2014</v>
      </c>
    </row>
    <row r="444" spans="1:6" x14ac:dyDescent="0.45">
      <c r="A444" s="13" t="s">
        <v>41</v>
      </c>
      <c r="B444" s="13" t="s">
        <v>50</v>
      </c>
      <c r="C444" s="34" t="s">
        <v>53</v>
      </c>
      <c r="D444" s="4">
        <f>VALUE(TRIM(LEFT(Kaikki_matsit[[#This Row],[Tulos]],    FIND($C$5,Kaikki_matsit[[#This Row],[Tulos]],1)-1)))</f>
        <v>1</v>
      </c>
      <c r="E444" s="4">
        <f>VALUE(TRIM(MID(Kaikki_matsit[[#This Row],[Tulos]],    FIND($C$5,Kaikki_matsit[[#This Row],[Tulos]],1)+1,10)))</f>
        <v>0</v>
      </c>
      <c r="F444">
        <v>2014</v>
      </c>
    </row>
    <row r="445" spans="1:6" x14ac:dyDescent="0.45">
      <c r="A445" s="13" t="s">
        <v>41</v>
      </c>
      <c r="B445" s="13" t="s">
        <v>51</v>
      </c>
      <c r="C445" s="34" t="s">
        <v>11</v>
      </c>
      <c r="D445" s="4">
        <f>VALUE(TRIM(LEFT(Kaikki_matsit[[#This Row],[Tulos]],    FIND($C$5,Kaikki_matsit[[#This Row],[Tulos]],1)-1)))</f>
        <v>0</v>
      </c>
      <c r="E445" s="4">
        <f>VALUE(TRIM(MID(Kaikki_matsit[[#This Row],[Tulos]],    FIND($C$5,Kaikki_matsit[[#This Row],[Tulos]],1)+1,10)))</f>
        <v>2</v>
      </c>
      <c r="F445">
        <v>2014</v>
      </c>
    </row>
    <row r="446" spans="1:6" x14ac:dyDescent="0.45">
      <c r="A446" s="13" t="s">
        <v>5</v>
      </c>
      <c r="B446" s="13" t="s">
        <v>17</v>
      </c>
      <c r="C446" s="34" t="s">
        <v>57</v>
      </c>
      <c r="D446" s="4">
        <f>VALUE(TRIM(LEFT(Kaikki_matsit[[#This Row],[Tulos]],    FIND($C$5,Kaikki_matsit[[#This Row],[Tulos]],1)-1)))</f>
        <v>6</v>
      </c>
      <c r="E446" s="4">
        <f>VALUE(TRIM(MID(Kaikki_matsit[[#This Row],[Tulos]],    FIND($C$5,Kaikki_matsit[[#This Row],[Tulos]],1)+1,10)))</f>
        <v>0</v>
      </c>
      <c r="F446">
        <v>2014</v>
      </c>
    </row>
    <row r="447" spans="1:6" x14ac:dyDescent="0.45">
      <c r="A447" s="13" t="s">
        <v>5</v>
      </c>
      <c r="B447" s="13" t="s">
        <v>39</v>
      </c>
      <c r="C447" s="34" t="s">
        <v>13</v>
      </c>
      <c r="D447" s="4">
        <f>VALUE(TRIM(LEFT(Kaikki_matsit[[#This Row],[Tulos]],    FIND($C$5,Kaikki_matsit[[#This Row],[Tulos]],1)-1)))</f>
        <v>2</v>
      </c>
      <c r="E447" s="4">
        <f>VALUE(TRIM(MID(Kaikki_matsit[[#This Row],[Tulos]],    FIND($C$5,Kaikki_matsit[[#This Row],[Tulos]],1)+1,10)))</f>
        <v>1</v>
      </c>
      <c r="F447">
        <v>2014</v>
      </c>
    </row>
    <row r="448" spans="1:6" x14ac:dyDescent="0.45">
      <c r="A448" s="13" t="s">
        <v>5</v>
      </c>
      <c r="B448" s="13" t="s">
        <v>41</v>
      </c>
      <c r="C448" s="34" t="s">
        <v>62</v>
      </c>
      <c r="D448" s="4">
        <f>VALUE(TRIM(LEFT(Kaikki_matsit[[#This Row],[Tulos]],    FIND($C$5,Kaikki_matsit[[#This Row],[Tulos]],1)-1)))</f>
        <v>4</v>
      </c>
      <c r="E448" s="4">
        <f>VALUE(TRIM(MID(Kaikki_matsit[[#This Row],[Tulos]],    FIND($C$5,Kaikki_matsit[[#This Row],[Tulos]],1)+1,10)))</f>
        <v>1</v>
      </c>
      <c r="F448">
        <v>2014</v>
      </c>
    </row>
    <row r="449" spans="1:6" x14ac:dyDescent="0.45">
      <c r="A449" s="13" t="s">
        <v>5</v>
      </c>
      <c r="B449" s="13" t="s">
        <v>8</v>
      </c>
      <c r="C449" s="34" t="s">
        <v>13</v>
      </c>
      <c r="D449" s="4">
        <f>VALUE(TRIM(LEFT(Kaikki_matsit[[#This Row],[Tulos]],    FIND($C$5,Kaikki_matsit[[#This Row],[Tulos]],1)-1)))</f>
        <v>2</v>
      </c>
      <c r="E449" s="4">
        <f>VALUE(TRIM(MID(Kaikki_matsit[[#This Row],[Tulos]],    FIND($C$5,Kaikki_matsit[[#This Row],[Tulos]],1)+1,10)))</f>
        <v>1</v>
      </c>
      <c r="F449">
        <v>2014</v>
      </c>
    </row>
    <row r="450" spans="1:6" x14ac:dyDescent="0.45">
      <c r="A450" s="13" t="s">
        <v>5</v>
      </c>
      <c r="B450" s="13" t="s">
        <v>10</v>
      </c>
      <c r="C450" s="34" t="s">
        <v>53</v>
      </c>
      <c r="D450" s="4">
        <f>VALUE(TRIM(LEFT(Kaikki_matsit[[#This Row],[Tulos]],    FIND($C$5,Kaikki_matsit[[#This Row],[Tulos]],1)-1)))</f>
        <v>1</v>
      </c>
      <c r="E450" s="4">
        <f>VALUE(TRIM(MID(Kaikki_matsit[[#This Row],[Tulos]],    FIND($C$5,Kaikki_matsit[[#This Row],[Tulos]],1)+1,10)))</f>
        <v>0</v>
      </c>
      <c r="F450">
        <v>2014</v>
      </c>
    </row>
    <row r="451" spans="1:6" x14ac:dyDescent="0.45">
      <c r="A451" s="13" t="s">
        <v>5</v>
      </c>
      <c r="B451" s="13" t="s">
        <v>7</v>
      </c>
      <c r="C451" s="34" t="s">
        <v>16</v>
      </c>
      <c r="D451" s="4">
        <f>VALUE(TRIM(LEFT(Kaikki_matsit[[#This Row],[Tulos]],    FIND($C$5,Kaikki_matsit[[#This Row],[Tulos]],1)-1)))</f>
        <v>2</v>
      </c>
      <c r="E451" s="4">
        <f>VALUE(TRIM(MID(Kaikki_matsit[[#This Row],[Tulos]],    FIND($C$5,Kaikki_matsit[[#This Row],[Tulos]],1)+1,10)))</f>
        <v>0</v>
      </c>
      <c r="F451">
        <v>2014</v>
      </c>
    </row>
    <row r="452" spans="1:6" x14ac:dyDescent="0.45">
      <c r="A452" s="13" t="s">
        <v>5</v>
      </c>
      <c r="B452" s="13" t="s">
        <v>42</v>
      </c>
      <c r="C452" s="34" t="s">
        <v>16</v>
      </c>
      <c r="D452" s="4">
        <f>VALUE(TRIM(LEFT(Kaikki_matsit[[#This Row],[Tulos]],    FIND($C$5,Kaikki_matsit[[#This Row],[Tulos]],1)-1)))</f>
        <v>2</v>
      </c>
      <c r="E452" s="4">
        <f>VALUE(TRIM(MID(Kaikki_matsit[[#This Row],[Tulos]],    FIND($C$5,Kaikki_matsit[[#This Row],[Tulos]],1)+1,10)))</f>
        <v>0</v>
      </c>
      <c r="F452">
        <v>2014</v>
      </c>
    </row>
    <row r="453" spans="1:6" x14ac:dyDescent="0.45">
      <c r="A453" s="13" t="s">
        <v>5</v>
      </c>
      <c r="B453" s="13" t="s">
        <v>12</v>
      </c>
      <c r="C453" s="34" t="s">
        <v>13</v>
      </c>
      <c r="D453" s="4">
        <f>VALUE(TRIM(LEFT(Kaikki_matsit[[#This Row],[Tulos]],    FIND($C$5,Kaikki_matsit[[#This Row],[Tulos]],1)-1)))</f>
        <v>2</v>
      </c>
      <c r="E453" s="4">
        <f>VALUE(TRIM(MID(Kaikki_matsit[[#This Row],[Tulos]],    FIND($C$5,Kaikki_matsit[[#This Row],[Tulos]],1)+1,10)))</f>
        <v>1</v>
      </c>
      <c r="F453">
        <v>2014</v>
      </c>
    </row>
    <row r="454" spans="1:6" x14ac:dyDescent="0.45">
      <c r="A454" s="13" t="s">
        <v>5</v>
      </c>
      <c r="B454" s="13" t="s">
        <v>43</v>
      </c>
      <c r="C454" s="34" t="s">
        <v>13</v>
      </c>
      <c r="D454" s="4">
        <f>VALUE(TRIM(LEFT(Kaikki_matsit[[#This Row],[Tulos]],    FIND($C$5,Kaikki_matsit[[#This Row],[Tulos]],1)-1)))</f>
        <v>2</v>
      </c>
      <c r="E454" s="4">
        <f>VALUE(TRIM(MID(Kaikki_matsit[[#This Row],[Tulos]],    FIND($C$5,Kaikki_matsit[[#This Row],[Tulos]],1)+1,10)))</f>
        <v>1</v>
      </c>
      <c r="F454">
        <v>2014</v>
      </c>
    </row>
    <row r="455" spans="1:6" x14ac:dyDescent="0.45">
      <c r="A455" s="13" t="s">
        <v>5</v>
      </c>
      <c r="B455" s="13" t="s">
        <v>44</v>
      </c>
      <c r="C455" s="34" t="s">
        <v>63</v>
      </c>
      <c r="D455" s="4">
        <f>VALUE(TRIM(LEFT(Kaikki_matsit[[#This Row],[Tulos]],    FIND($C$5,Kaikki_matsit[[#This Row],[Tulos]],1)-1)))</f>
        <v>3</v>
      </c>
      <c r="E455" s="4">
        <f>VALUE(TRIM(MID(Kaikki_matsit[[#This Row],[Tulos]],    FIND($C$5,Kaikki_matsit[[#This Row],[Tulos]],1)+1,10)))</f>
        <v>1</v>
      </c>
      <c r="F455">
        <v>2014</v>
      </c>
    </row>
    <row r="456" spans="1:6" x14ac:dyDescent="0.45">
      <c r="A456" s="13" t="s">
        <v>5</v>
      </c>
      <c r="B456" s="13" t="s">
        <v>45</v>
      </c>
      <c r="C456" s="34" t="s">
        <v>40</v>
      </c>
      <c r="D456" s="4">
        <f>VALUE(TRIM(LEFT(Kaikki_matsit[[#This Row],[Tulos]],    FIND($C$5,Kaikki_matsit[[#This Row],[Tulos]],1)-1)))</f>
        <v>3</v>
      </c>
      <c r="E456" s="4">
        <f>VALUE(TRIM(MID(Kaikki_matsit[[#This Row],[Tulos]],    FIND($C$5,Kaikki_matsit[[#This Row],[Tulos]],1)+1,10)))</f>
        <v>0</v>
      </c>
      <c r="F456">
        <v>2014</v>
      </c>
    </row>
    <row r="457" spans="1:6" x14ac:dyDescent="0.45">
      <c r="A457" s="13" t="s">
        <v>5</v>
      </c>
      <c r="B457" s="13" t="s">
        <v>46</v>
      </c>
      <c r="C457" s="34" t="s">
        <v>52</v>
      </c>
      <c r="D457" s="4">
        <f>VALUE(TRIM(LEFT(Kaikki_matsit[[#This Row],[Tulos]],    FIND($C$5,Kaikki_matsit[[#This Row],[Tulos]],1)-1)))</f>
        <v>0</v>
      </c>
      <c r="E457" s="4">
        <f>VALUE(TRIM(MID(Kaikki_matsit[[#This Row],[Tulos]],    FIND($C$5,Kaikki_matsit[[#This Row],[Tulos]],1)+1,10)))</f>
        <v>0</v>
      </c>
      <c r="F457">
        <v>2014</v>
      </c>
    </row>
    <row r="458" spans="1:6" x14ac:dyDescent="0.45">
      <c r="A458" s="13" t="s">
        <v>5</v>
      </c>
      <c r="B458" s="13" t="s">
        <v>18</v>
      </c>
      <c r="C458" s="34" t="s">
        <v>63</v>
      </c>
      <c r="D458" s="4">
        <f>VALUE(TRIM(LEFT(Kaikki_matsit[[#This Row],[Tulos]],    FIND($C$5,Kaikki_matsit[[#This Row],[Tulos]],1)-1)))</f>
        <v>3</v>
      </c>
      <c r="E458" s="4">
        <f>VALUE(TRIM(MID(Kaikki_matsit[[#This Row],[Tulos]],    FIND($C$5,Kaikki_matsit[[#This Row],[Tulos]],1)+1,10)))</f>
        <v>1</v>
      </c>
      <c r="F458">
        <v>2014</v>
      </c>
    </row>
    <row r="459" spans="1:6" x14ac:dyDescent="0.45">
      <c r="A459" s="13" t="s">
        <v>5</v>
      </c>
      <c r="B459" s="13" t="s">
        <v>47</v>
      </c>
      <c r="C459" s="34" t="s">
        <v>40</v>
      </c>
      <c r="D459" s="4">
        <f>VALUE(TRIM(LEFT(Kaikki_matsit[[#This Row],[Tulos]],    FIND($C$5,Kaikki_matsit[[#This Row],[Tulos]],1)-1)))</f>
        <v>3</v>
      </c>
      <c r="E459" s="4">
        <f>VALUE(TRIM(MID(Kaikki_matsit[[#This Row],[Tulos]],    FIND($C$5,Kaikki_matsit[[#This Row],[Tulos]],1)+1,10)))</f>
        <v>0</v>
      </c>
      <c r="F459">
        <v>2014</v>
      </c>
    </row>
    <row r="460" spans="1:6" x14ac:dyDescent="0.45">
      <c r="A460" s="13" t="s">
        <v>5</v>
      </c>
      <c r="B460" s="13" t="s">
        <v>14</v>
      </c>
      <c r="C460" s="34" t="s">
        <v>6</v>
      </c>
      <c r="D460" s="4">
        <f>VALUE(TRIM(LEFT(Kaikki_matsit[[#This Row],[Tulos]],    FIND($C$5,Kaikki_matsit[[#This Row],[Tulos]],1)-1)))</f>
        <v>1</v>
      </c>
      <c r="E460" s="4">
        <f>VALUE(TRIM(MID(Kaikki_matsit[[#This Row],[Tulos]],    FIND($C$5,Kaikki_matsit[[#This Row],[Tulos]],1)+1,10)))</f>
        <v>2</v>
      </c>
      <c r="F460">
        <v>2014</v>
      </c>
    </row>
    <row r="461" spans="1:6" x14ac:dyDescent="0.45">
      <c r="A461" s="13" t="s">
        <v>5</v>
      </c>
      <c r="B461" s="13" t="s">
        <v>48</v>
      </c>
      <c r="C461" s="34" t="s">
        <v>53</v>
      </c>
      <c r="D461" s="4">
        <f>VALUE(TRIM(LEFT(Kaikki_matsit[[#This Row],[Tulos]],    FIND($C$5,Kaikki_matsit[[#This Row],[Tulos]],1)-1)))</f>
        <v>1</v>
      </c>
      <c r="E461" s="4">
        <f>VALUE(TRIM(MID(Kaikki_matsit[[#This Row],[Tulos]],    FIND($C$5,Kaikki_matsit[[#This Row],[Tulos]],1)+1,10)))</f>
        <v>0</v>
      </c>
      <c r="F461">
        <v>2014</v>
      </c>
    </row>
    <row r="462" spans="1:6" x14ac:dyDescent="0.45">
      <c r="A462" s="13" t="s">
        <v>5</v>
      </c>
      <c r="B462" s="13" t="s">
        <v>49</v>
      </c>
      <c r="C462" s="34" t="s">
        <v>58</v>
      </c>
      <c r="D462" s="4">
        <f>VALUE(TRIM(LEFT(Kaikki_matsit[[#This Row],[Tulos]],    FIND($C$5,Kaikki_matsit[[#This Row],[Tulos]],1)-1)))</f>
        <v>4</v>
      </c>
      <c r="E462" s="4">
        <f>VALUE(TRIM(MID(Kaikki_matsit[[#This Row],[Tulos]],    FIND($C$5,Kaikki_matsit[[#This Row],[Tulos]],1)+1,10)))</f>
        <v>0</v>
      </c>
      <c r="F462">
        <v>2014</v>
      </c>
    </row>
    <row r="463" spans="1:6" x14ac:dyDescent="0.45">
      <c r="A463" s="13" t="s">
        <v>5</v>
      </c>
      <c r="B463" s="13" t="s">
        <v>50</v>
      </c>
      <c r="C463" s="34" t="s">
        <v>9</v>
      </c>
      <c r="D463" s="4">
        <f>VALUE(TRIM(LEFT(Kaikki_matsit[[#This Row],[Tulos]],    FIND($C$5,Kaikki_matsit[[#This Row],[Tulos]],1)-1)))</f>
        <v>2</v>
      </c>
      <c r="E463" s="4">
        <f>VALUE(TRIM(MID(Kaikki_matsit[[#This Row],[Tulos]],    FIND($C$5,Kaikki_matsit[[#This Row],[Tulos]],1)+1,10)))</f>
        <v>2</v>
      </c>
      <c r="F463">
        <v>2014</v>
      </c>
    </row>
    <row r="464" spans="1:6" x14ac:dyDescent="0.45">
      <c r="A464" s="13" t="s">
        <v>5</v>
      </c>
      <c r="B464" s="13" t="s">
        <v>51</v>
      </c>
      <c r="C464" s="34" t="s">
        <v>52</v>
      </c>
      <c r="D464" s="4">
        <f>VALUE(TRIM(LEFT(Kaikki_matsit[[#This Row],[Tulos]],    FIND($C$5,Kaikki_matsit[[#This Row],[Tulos]],1)-1)))</f>
        <v>0</v>
      </c>
      <c r="E464" s="4">
        <f>VALUE(TRIM(MID(Kaikki_matsit[[#This Row],[Tulos]],    FIND($C$5,Kaikki_matsit[[#This Row],[Tulos]],1)+1,10)))</f>
        <v>0</v>
      </c>
      <c r="F464">
        <v>2014</v>
      </c>
    </row>
    <row r="465" spans="1:6" x14ac:dyDescent="0.45">
      <c r="A465" s="13" t="s">
        <v>8</v>
      </c>
      <c r="B465" s="13" t="s">
        <v>17</v>
      </c>
      <c r="C465" s="34" t="s">
        <v>11</v>
      </c>
      <c r="D465" s="4">
        <f>VALUE(TRIM(LEFT(Kaikki_matsit[[#This Row],[Tulos]],    FIND($C$5,Kaikki_matsit[[#This Row],[Tulos]],1)-1)))</f>
        <v>0</v>
      </c>
      <c r="E465" s="4">
        <f>VALUE(TRIM(MID(Kaikki_matsit[[#This Row],[Tulos]],    FIND($C$5,Kaikki_matsit[[#This Row],[Tulos]],1)+1,10)))</f>
        <v>2</v>
      </c>
      <c r="F465">
        <v>2014</v>
      </c>
    </row>
    <row r="466" spans="1:6" x14ac:dyDescent="0.45">
      <c r="A466" s="13" t="s">
        <v>8</v>
      </c>
      <c r="B466" s="13" t="s">
        <v>39</v>
      </c>
      <c r="C466" s="34" t="s">
        <v>53</v>
      </c>
      <c r="D466" s="4">
        <f>VALUE(TRIM(LEFT(Kaikki_matsit[[#This Row],[Tulos]],    FIND($C$5,Kaikki_matsit[[#This Row],[Tulos]],1)-1)))</f>
        <v>1</v>
      </c>
      <c r="E466" s="4">
        <f>VALUE(TRIM(MID(Kaikki_matsit[[#This Row],[Tulos]],    FIND($C$5,Kaikki_matsit[[#This Row],[Tulos]],1)+1,10)))</f>
        <v>0</v>
      </c>
      <c r="F466">
        <v>2014</v>
      </c>
    </row>
    <row r="467" spans="1:6" x14ac:dyDescent="0.45">
      <c r="A467" s="13" t="s">
        <v>8</v>
      </c>
      <c r="B467" s="13" t="s">
        <v>41</v>
      </c>
      <c r="C467" s="34" t="s">
        <v>16</v>
      </c>
      <c r="D467" s="4">
        <f>VALUE(TRIM(LEFT(Kaikki_matsit[[#This Row],[Tulos]],    FIND($C$5,Kaikki_matsit[[#This Row],[Tulos]],1)-1)))</f>
        <v>2</v>
      </c>
      <c r="E467" s="4">
        <f>VALUE(TRIM(MID(Kaikki_matsit[[#This Row],[Tulos]],    FIND($C$5,Kaikki_matsit[[#This Row],[Tulos]],1)+1,10)))</f>
        <v>0</v>
      </c>
      <c r="F467">
        <v>2014</v>
      </c>
    </row>
    <row r="468" spans="1:6" x14ac:dyDescent="0.45">
      <c r="A468" s="13" t="s">
        <v>8</v>
      </c>
      <c r="B468" s="13" t="s">
        <v>5</v>
      </c>
      <c r="C468" s="34" t="s">
        <v>53</v>
      </c>
      <c r="D468" s="4">
        <f>VALUE(TRIM(LEFT(Kaikki_matsit[[#This Row],[Tulos]],    FIND($C$5,Kaikki_matsit[[#This Row],[Tulos]],1)-1)))</f>
        <v>1</v>
      </c>
      <c r="E468" s="4">
        <f>VALUE(TRIM(MID(Kaikki_matsit[[#This Row],[Tulos]],    FIND($C$5,Kaikki_matsit[[#This Row],[Tulos]],1)+1,10)))</f>
        <v>0</v>
      </c>
      <c r="F468">
        <v>2014</v>
      </c>
    </row>
    <row r="469" spans="1:6" x14ac:dyDescent="0.45">
      <c r="A469" s="13" t="s">
        <v>8</v>
      </c>
      <c r="B469" s="13" t="s">
        <v>10</v>
      </c>
      <c r="C469" s="34" t="s">
        <v>52</v>
      </c>
      <c r="D469" s="4">
        <f>VALUE(TRIM(LEFT(Kaikki_matsit[[#This Row],[Tulos]],    FIND($C$5,Kaikki_matsit[[#This Row],[Tulos]],1)-1)))</f>
        <v>0</v>
      </c>
      <c r="E469" s="4">
        <f>VALUE(TRIM(MID(Kaikki_matsit[[#This Row],[Tulos]],    FIND($C$5,Kaikki_matsit[[#This Row],[Tulos]],1)+1,10)))</f>
        <v>0</v>
      </c>
      <c r="F469">
        <v>2014</v>
      </c>
    </row>
    <row r="470" spans="1:6" x14ac:dyDescent="0.45">
      <c r="A470" s="13" t="s">
        <v>8</v>
      </c>
      <c r="B470" s="13" t="s">
        <v>7</v>
      </c>
      <c r="C470" s="34" t="s">
        <v>65</v>
      </c>
      <c r="D470" s="4">
        <f>VALUE(TRIM(LEFT(Kaikki_matsit[[#This Row],[Tulos]],    FIND($C$5,Kaikki_matsit[[#This Row],[Tulos]],1)-1)))</f>
        <v>1</v>
      </c>
      <c r="E470" s="4">
        <f>VALUE(TRIM(MID(Kaikki_matsit[[#This Row],[Tulos]],    FIND($C$5,Kaikki_matsit[[#This Row],[Tulos]],1)+1,10)))</f>
        <v>4</v>
      </c>
      <c r="F470">
        <v>2014</v>
      </c>
    </row>
    <row r="471" spans="1:6" x14ac:dyDescent="0.45">
      <c r="A471" s="13" t="s">
        <v>8</v>
      </c>
      <c r="B471" s="13" t="s">
        <v>42</v>
      </c>
      <c r="C471" s="34" t="s">
        <v>53</v>
      </c>
      <c r="D471" s="4">
        <f>VALUE(TRIM(LEFT(Kaikki_matsit[[#This Row],[Tulos]],    FIND($C$5,Kaikki_matsit[[#This Row],[Tulos]],1)-1)))</f>
        <v>1</v>
      </c>
      <c r="E471" s="4">
        <f>VALUE(TRIM(MID(Kaikki_matsit[[#This Row],[Tulos]],    FIND($C$5,Kaikki_matsit[[#This Row],[Tulos]],1)+1,10)))</f>
        <v>0</v>
      </c>
      <c r="F471">
        <v>2014</v>
      </c>
    </row>
    <row r="472" spans="1:6" x14ac:dyDescent="0.45">
      <c r="A472" s="13" t="s">
        <v>8</v>
      </c>
      <c r="B472" s="13" t="s">
        <v>12</v>
      </c>
      <c r="C472" s="34" t="s">
        <v>68</v>
      </c>
      <c r="D472" s="4">
        <f>VALUE(TRIM(LEFT(Kaikki_matsit[[#This Row],[Tulos]],    FIND($C$5,Kaikki_matsit[[#This Row],[Tulos]],1)-1)))</f>
        <v>3</v>
      </c>
      <c r="E472" s="4">
        <f>VALUE(TRIM(MID(Kaikki_matsit[[#This Row],[Tulos]],    FIND($C$5,Kaikki_matsit[[#This Row],[Tulos]],1)+1,10)))</f>
        <v>3</v>
      </c>
      <c r="F472">
        <v>2014</v>
      </c>
    </row>
    <row r="473" spans="1:6" x14ac:dyDescent="0.45">
      <c r="A473" s="13" t="s">
        <v>8</v>
      </c>
      <c r="B473" s="13" t="s">
        <v>43</v>
      </c>
      <c r="C473" s="34" t="s">
        <v>11</v>
      </c>
      <c r="D473" s="4">
        <f>VALUE(TRIM(LEFT(Kaikki_matsit[[#This Row],[Tulos]],    FIND($C$5,Kaikki_matsit[[#This Row],[Tulos]],1)-1)))</f>
        <v>0</v>
      </c>
      <c r="E473" s="4">
        <f>VALUE(TRIM(MID(Kaikki_matsit[[#This Row],[Tulos]],    FIND($C$5,Kaikki_matsit[[#This Row],[Tulos]],1)+1,10)))</f>
        <v>2</v>
      </c>
      <c r="F473">
        <v>2014</v>
      </c>
    </row>
    <row r="474" spans="1:6" x14ac:dyDescent="0.45">
      <c r="A474" s="13" t="s">
        <v>8</v>
      </c>
      <c r="B474" s="13" t="s">
        <v>44</v>
      </c>
      <c r="C474" s="34" t="s">
        <v>11</v>
      </c>
      <c r="D474" s="4">
        <f>VALUE(TRIM(LEFT(Kaikki_matsit[[#This Row],[Tulos]],    FIND($C$5,Kaikki_matsit[[#This Row],[Tulos]],1)-1)))</f>
        <v>0</v>
      </c>
      <c r="E474" s="4">
        <f>VALUE(TRIM(MID(Kaikki_matsit[[#This Row],[Tulos]],    FIND($C$5,Kaikki_matsit[[#This Row],[Tulos]],1)+1,10)))</f>
        <v>2</v>
      </c>
      <c r="F474">
        <v>2014</v>
      </c>
    </row>
    <row r="475" spans="1:6" x14ac:dyDescent="0.45">
      <c r="A475" s="13" t="s">
        <v>8</v>
      </c>
      <c r="B475" s="13" t="s">
        <v>45</v>
      </c>
      <c r="C475" s="34" t="s">
        <v>55</v>
      </c>
      <c r="D475" s="4">
        <f>VALUE(TRIM(LEFT(Kaikki_matsit[[#This Row],[Tulos]],    FIND($C$5,Kaikki_matsit[[#This Row],[Tulos]],1)-1)))</f>
        <v>0</v>
      </c>
      <c r="E475" s="4">
        <f>VALUE(TRIM(MID(Kaikki_matsit[[#This Row],[Tulos]],    FIND($C$5,Kaikki_matsit[[#This Row],[Tulos]],1)+1,10)))</f>
        <v>3</v>
      </c>
      <c r="F475">
        <v>2014</v>
      </c>
    </row>
    <row r="476" spans="1:6" x14ac:dyDescent="0.45">
      <c r="A476" s="13" t="s">
        <v>8</v>
      </c>
      <c r="B476" s="13" t="s">
        <v>46</v>
      </c>
      <c r="C476" s="34" t="s">
        <v>19</v>
      </c>
      <c r="D476" s="4">
        <f>VALUE(TRIM(LEFT(Kaikki_matsit[[#This Row],[Tulos]],    FIND($C$5,Kaikki_matsit[[#This Row],[Tulos]],1)-1)))</f>
        <v>1</v>
      </c>
      <c r="E476" s="4">
        <f>VALUE(TRIM(MID(Kaikki_matsit[[#This Row],[Tulos]],    FIND($C$5,Kaikki_matsit[[#This Row],[Tulos]],1)+1,10)))</f>
        <v>1</v>
      </c>
      <c r="F476">
        <v>2014</v>
      </c>
    </row>
    <row r="477" spans="1:6" x14ac:dyDescent="0.45">
      <c r="A477" s="13" t="s">
        <v>8</v>
      </c>
      <c r="B477" s="13" t="s">
        <v>18</v>
      </c>
      <c r="C477" s="34" t="s">
        <v>54</v>
      </c>
      <c r="D477" s="4">
        <f>VALUE(TRIM(LEFT(Kaikki_matsit[[#This Row],[Tulos]],    FIND($C$5,Kaikki_matsit[[#This Row],[Tulos]],1)-1)))</f>
        <v>0</v>
      </c>
      <c r="E477" s="4">
        <f>VALUE(TRIM(MID(Kaikki_matsit[[#This Row],[Tulos]],    FIND($C$5,Kaikki_matsit[[#This Row],[Tulos]],1)+1,10)))</f>
        <v>1</v>
      </c>
      <c r="F477">
        <v>2014</v>
      </c>
    </row>
    <row r="478" spans="1:6" x14ac:dyDescent="0.45">
      <c r="A478" s="13" t="s">
        <v>8</v>
      </c>
      <c r="B478" s="13" t="s">
        <v>47</v>
      </c>
      <c r="C478" s="34" t="s">
        <v>53</v>
      </c>
      <c r="D478" s="4">
        <f>VALUE(TRIM(LEFT(Kaikki_matsit[[#This Row],[Tulos]],    FIND($C$5,Kaikki_matsit[[#This Row],[Tulos]],1)-1)))</f>
        <v>1</v>
      </c>
      <c r="E478" s="4">
        <f>VALUE(TRIM(MID(Kaikki_matsit[[#This Row],[Tulos]],    FIND($C$5,Kaikki_matsit[[#This Row],[Tulos]],1)+1,10)))</f>
        <v>0</v>
      </c>
      <c r="F478">
        <v>2014</v>
      </c>
    </row>
    <row r="479" spans="1:6" x14ac:dyDescent="0.45">
      <c r="A479" s="13" t="s">
        <v>8</v>
      </c>
      <c r="B479" s="13" t="s">
        <v>14</v>
      </c>
      <c r="C479" s="34" t="s">
        <v>63</v>
      </c>
      <c r="D479" s="4">
        <f>VALUE(TRIM(LEFT(Kaikki_matsit[[#This Row],[Tulos]],    FIND($C$5,Kaikki_matsit[[#This Row],[Tulos]],1)-1)))</f>
        <v>3</v>
      </c>
      <c r="E479" s="4">
        <f>VALUE(TRIM(MID(Kaikki_matsit[[#This Row],[Tulos]],    FIND($C$5,Kaikki_matsit[[#This Row],[Tulos]],1)+1,10)))</f>
        <v>1</v>
      </c>
      <c r="F479">
        <v>2014</v>
      </c>
    </row>
    <row r="480" spans="1:6" x14ac:dyDescent="0.45">
      <c r="A480" s="13" t="s">
        <v>8</v>
      </c>
      <c r="B480" s="13" t="s">
        <v>48</v>
      </c>
      <c r="C480" s="34" t="s">
        <v>11</v>
      </c>
      <c r="D480" s="4">
        <f>VALUE(TRIM(LEFT(Kaikki_matsit[[#This Row],[Tulos]],    FIND($C$5,Kaikki_matsit[[#This Row],[Tulos]],1)-1)))</f>
        <v>0</v>
      </c>
      <c r="E480" s="4">
        <f>VALUE(TRIM(MID(Kaikki_matsit[[#This Row],[Tulos]],    FIND($C$5,Kaikki_matsit[[#This Row],[Tulos]],1)+1,10)))</f>
        <v>2</v>
      </c>
      <c r="F480">
        <v>2014</v>
      </c>
    </row>
    <row r="481" spans="1:6" x14ac:dyDescent="0.45">
      <c r="A481" s="13" t="s">
        <v>8</v>
      </c>
      <c r="B481" s="13" t="s">
        <v>49</v>
      </c>
      <c r="C481" s="34" t="s">
        <v>54</v>
      </c>
      <c r="D481" s="4">
        <f>VALUE(TRIM(LEFT(Kaikki_matsit[[#This Row],[Tulos]],    FIND($C$5,Kaikki_matsit[[#This Row],[Tulos]],1)-1)))</f>
        <v>0</v>
      </c>
      <c r="E481" s="4">
        <f>VALUE(TRIM(MID(Kaikki_matsit[[#This Row],[Tulos]],    FIND($C$5,Kaikki_matsit[[#This Row],[Tulos]],1)+1,10)))</f>
        <v>1</v>
      </c>
      <c r="F481">
        <v>2014</v>
      </c>
    </row>
    <row r="482" spans="1:6" x14ac:dyDescent="0.45">
      <c r="A482" s="13" t="s">
        <v>8</v>
      </c>
      <c r="B482" s="13" t="s">
        <v>50</v>
      </c>
      <c r="C482" s="34" t="s">
        <v>63</v>
      </c>
      <c r="D482" s="4">
        <f>VALUE(TRIM(LEFT(Kaikki_matsit[[#This Row],[Tulos]],    FIND($C$5,Kaikki_matsit[[#This Row],[Tulos]],1)-1)))</f>
        <v>3</v>
      </c>
      <c r="E482" s="4">
        <f>VALUE(TRIM(MID(Kaikki_matsit[[#This Row],[Tulos]],    FIND($C$5,Kaikki_matsit[[#This Row],[Tulos]],1)+1,10)))</f>
        <v>1</v>
      </c>
      <c r="F482">
        <v>2014</v>
      </c>
    </row>
    <row r="483" spans="1:6" x14ac:dyDescent="0.45">
      <c r="A483" s="13" t="s">
        <v>8</v>
      </c>
      <c r="B483" s="13" t="s">
        <v>51</v>
      </c>
      <c r="C483" s="34" t="s">
        <v>53</v>
      </c>
      <c r="D483" s="4">
        <f>VALUE(TRIM(LEFT(Kaikki_matsit[[#This Row],[Tulos]],    FIND($C$5,Kaikki_matsit[[#This Row],[Tulos]],1)-1)))</f>
        <v>1</v>
      </c>
      <c r="E483" s="4">
        <f>VALUE(TRIM(MID(Kaikki_matsit[[#This Row],[Tulos]],    FIND($C$5,Kaikki_matsit[[#This Row],[Tulos]],1)+1,10)))</f>
        <v>0</v>
      </c>
      <c r="F483">
        <v>2014</v>
      </c>
    </row>
    <row r="484" spans="1:6" x14ac:dyDescent="0.45">
      <c r="A484" s="13" t="s">
        <v>10</v>
      </c>
      <c r="B484" s="13" t="s">
        <v>17</v>
      </c>
      <c r="C484" s="34" t="s">
        <v>40</v>
      </c>
      <c r="D484" s="4">
        <f>VALUE(TRIM(LEFT(Kaikki_matsit[[#This Row],[Tulos]],    FIND($C$5,Kaikki_matsit[[#This Row],[Tulos]],1)-1)))</f>
        <v>3</v>
      </c>
      <c r="E484" s="4">
        <f>VALUE(TRIM(MID(Kaikki_matsit[[#This Row],[Tulos]],    FIND($C$5,Kaikki_matsit[[#This Row],[Tulos]],1)+1,10)))</f>
        <v>0</v>
      </c>
      <c r="F484">
        <v>2014</v>
      </c>
    </row>
    <row r="485" spans="1:6" x14ac:dyDescent="0.45">
      <c r="A485" s="13" t="s">
        <v>10</v>
      </c>
      <c r="B485" s="13" t="s">
        <v>39</v>
      </c>
      <c r="C485" s="34" t="s">
        <v>13</v>
      </c>
      <c r="D485" s="4">
        <f>VALUE(TRIM(LEFT(Kaikki_matsit[[#This Row],[Tulos]],    FIND($C$5,Kaikki_matsit[[#This Row],[Tulos]],1)-1)))</f>
        <v>2</v>
      </c>
      <c r="E485" s="4">
        <f>VALUE(TRIM(MID(Kaikki_matsit[[#This Row],[Tulos]],    FIND($C$5,Kaikki_matsit[[#This Row],[Tulos]],1)+1,10)))</f>
        <v>1</v>
      </c>
      <c r="F485">
        <v>2014</v>
      </c>
    </row>
    <row r="486" spans="1:6" x14ac:dyDescent="0.45">
      <c r="A486" s="13" t="s">
        <v>10</v>
      </c>
      <c r="B486" s="13" t="s">
        <v>41</v>
      </c>
      <c r="C486" s="34" t="s">
        <v>13</v>
      </c>
      <c r="D486" s="4">
        <f>VALUE(TRIM(LEFT(Kaikki_matsit[[#This Row],[Tulos]],    FIND($C$5,Kaikki_matsit[[#This Row],[Tulos]],1)-1)))</f>
        <v>2</v>
      </c>
      <c r="E486" s="4">
        <f>VALUE(TRIM(MID(Kaikki_matsit[[#This Row],[Tulos]],    FIND($C$5,Kaikki_matsit[[#This Row],[Tulos]],1)+1,10)))</f>
        <v>1</v>
      </c>
      <c r="F486">
        <v>2014</v>
      </c>
    </row>
    <row r="487" spans="1:6" x14ac:dyDescent="0.45">
      <c r="A487" s="13" t="s">
        <v>10</v>
      </c>
      <c r="B487" s="13" t="s">
        <v>5</v>
      </c>
      <c r="C487" s="34" t="s">
        <v>53</v>
      </c>
      <c r="D487" s="4">
        <f>VALUE(TRIM(LEFT(Kaikki_matsit[[#This Row],[Tulos]],    FIND($C$5,Kaikki_matsit[[#This Row],[Tulos]],1)-1)))</f>
        <v>1</v>
      </c>
      <c r="E487" s="4">
        <f>VALUE(TRIM(MID(Kaikki_matsit[[#This Row],[Tulos]],    FIND($C$5,Kaikki_matsit[[#This Row],[Tulos]],1)+1,10)))</f>
        <v>0</v>
      </c>
      <c r="F487">
        <v>2014</v>
      </c>
    </row>
    <row r="488" spans="1:6" x14ac:dyDescent="0.45">
      <c r="A488" s="13" t="s">
        <v>10</v>
      </c>
      <c r="B488" s="13" t="s">
        <v>8</v>
      </c>
      <c r="C488" s="34" t="s">
        <v>69</v>
      </c>
      <c r="D488" s="4">
        <f>VALUE(TRIM(LEFT(Kaikki_matsit[[#This Row],[Tulos]],    FIND($C$5,Kaikki_matsit[[#This Row],[Tulos]],1)-1)))</f>
        <v>2</v>
      </c>
      <c r="E488" s="4">
        <f>VALUE(TRIM(MID(Kaikki_matsit[[#This Row],[Tulos]],    FIND($C$5,Kaikki_matsit[[#This Row],[Tulos]],1)+1,10)))</f>
        <v>3</v>
      </c>
      <c r="F488">
        <v>2014</v>
      </c>
    </row>
    <row r="489" spans="1:6" x14ac:dyDescent="0.45">
      <c r="A489" s="13" t="s">
        <v>10</v>
      </c>
      <c r="B489" s="13" t="s">
        <v>7</v>
      </c>
      <c r="C489" s="34" t="s">
        <v>62</v>
      </c>
      <c r="D489" s="4">
        <f>VALUE(TRIM(LEFT(Kaikki_matsit[[#This Row],[Tulos]],    FIND($C$5,Kaikki_matsit[[#This Row],[Tulos]],1)-1)))</f>
        <v>4</v>
      </c>
      <c r="E489" s="4">
        <f>VALUE(TRIM(MID(Kaikki_matsit[[#This Row],[Tulos]],    FIND($C$5,Kaikki_matsit[[#This Row],[Tulos]],1)+1,10)))</f>
        <v>1</v>
      </c>
      <c r="F489">
        <v>2014</v>
      </c>
    </row>
    <row r="490" spans="1:6" x14ac:dyDescent="0.45">
      <c r="A490" s="13" t="s">
        <v>10</v>
      </c>
      <c r="B490" s="13" t="s">
        <v>42</v>
      </c>
      <c r="C490" s="34" t="s">
        <v>13</v>
      </c>
      <c r="D490" s="4">
        <f>VALUE(TRIM(LEFT(Kaikki_matsit[[#This Row],[Tulos]],    FIND($C$5,Kaikki_matsit[[#This Row],[Tulos]],1)-1)))</f>
        <v>2</v>
      </c>
      <c r="E490" s="4">
        <f>VALUE(TRIM(MID(Kaikki_matsit[[#This Row],[Tulos]],    FIND($C$5,Kaikki_matsit[[#This Row],[Tulos]],1)+1,10)))</f>
        <v>1</v>
      </c>
      <c r="F490">
        <v>2014</v>
      </c>
    </row>
    <row r="491" spans="1:6" x14ac:dyDescent="0.45">
      <c r="A491" s="13" t="s">
        <v>10</v>
      </c>
      <c r="B491" s="13" t="s">
        <v>12</v>
      </c>
      <c r="C491" s="34" t="s">
        <v>68</v>
      </c>
      <c r="D491" s="4">
        <f>VALUE(TRIM(LEFT(Kaikki_matsit[[#This Row],[Tulos]],    FIND($C$5,Kaikki_matsit[[#This Row],[Tulos]],1)-1)))</f>
        <v>3</v>
      </c>
      <c r="E491" s="4">
        <f>VALUE(TRIM(MID(Kaikki_matsit[[#This Row],[Tulos]],    FIND($C$5,Kaikki_matsit[[#This Row],[Tulos]],1)+1,10)))</f>
        <v>3</v>
      </c>
      <c r="F491">
        <v>2014</v>
      </c>
    </row>
    <row r="492" spans="1:6" x14ac:dyDescent="0.45">
      <c r="A492" s="13" t="s">
        <v>10</v>
      </c>
      <c r="B492" s="13" t="s">
        <v>43</v>
      </c>
      <c r="C492" s="34" t="s">
        <v>69</v>
      </c>
      <c r="D492" s="4">
        <f>VALUE(TRIM(LEFT(Kaikki_matsit[[#This Row],[Tulos]],    FIND($C$5,Kaikki_matsit[[#This Row],[Tulos]],1)-1)))</f>
        <v>2</v>
      </c>
      <c r="E492" s="4">
        <f>VALUE(TRIM(MID(Kaikki_matsit[[#This Row],[Tulos]],    FIND($C$5,Kaikki_matsit[[#This Row],[Tulos]],1)+1,10)))</f>
        <v>3</v>
      </c>
      <c r="F492">
        <v>2014</v>
      </c>
    </row>
    <row r="493" spans="1:6" x14ac:dyDescent="0.45">
      <c r="A493" s="13" t="s">
        <v>10</v>
      </c>
      <c r="B493" s="13" t="s">
        <v>44</v>
      </c>
      <c r="C493" s="34" t="s">
        <v>16</v>
      </c>
      <c r="D493" s="4">
        <f>VALUE(TRIM(LEFT(Kaikki_matsit[[#This Row],[Tulos]],    FIND($C$5,Kaikki_matsit[[#This Row],[Tulos]],1)-1)))</f>
        <v>2</v>
      </c>
      <c r="E493" s="4">
        <f>VALUE(TRIM(MID(Kaikki_matsit[[#This Row],[Tulos]],    FIND($C$5,Kaikki_matsit[[#This Row],[Tulos]],1)+1,10)))</f>
        <v>0</v>
      </c>
      <c r="F493">
        <v>2014</v>
      </c>
    </row>
    <row r="494" spans="1:6" x14ac:dyDescent="0.45">
      <c r="A494" s="13" t="s">
        <v>10</v>
      </c>
      <c r="B494" s="13" t="s">
        <v>45</v>
      </c>
      <c r="C494" s="34" t="s">
        <v>64</v>
      </c>
      <c r="D494" s="4">
        <f>VALUE(TRIM(LEFT(Kaikki_matsit[[#This Row],[Tulos]],    FIND($C$5,Kaikki_matsit[[#This Row],[Tulos]],1)-1)))</f>
        <v>3</v>
      </c>
      <c r="E494" s="4">
        <f>VALUE(TRIM(MID(Kaikki_matsit[[#This Row],[Tulos]],    FIND($C$5,Kaikki_matsit[[#This Row],[Tulos]],1)+1,10)))</f>
        <v>2</v>
      </c>
      <c r="F494">
        <v>2014</v>
      </c>
    </row>
    <row r="495" spans="1:6" x14ac:dyDescent="0.45">
      <c r="A495" s="13" t="s">
        <v>10</v>
      </c>
      <c r="B495" s="13" t="s">
        <v>46</v>
      </c>
      <c r="C495" s="34" t="s">
        <v>16</v>
      </c>
      <c r="D495" s="4">
        <f>VALUE(TRIM(LEFT(Kaikki_matsit[[#This Row],[Tulos]],    FIND($C$5,Kaikki_matsit[[#This Row],[Tulos]],1)-1)))</f>
        <v>2</v>
      </c>
      <c r="E495" s="4">
        <f>VALUE(TRIM(MID(Kaikki_matsit[[#This Row],[Tulos]],    FIND($C$5,Kaikki_matsit[[#This Row],[Tulos]],1)+1,10)))</f>
        <v>0</v>
      </c>
      <c r="F495">
        <v>2014</v>
      </c>
    </row>
    <row r="496" spans="1:6" x14ac:dyDescent="0.45">
      <c r="A496" s="13" t="s">
        <v>10</v>
      </c>
      <c r="B496" s="13" t="s">
        <v>18</v>
      </c>
      <c r="C496" s="34" t="s">
        <v>13</v>
      </c>
      <c r="D496" s="4">
        <f>VALUE(TRIM(LEFT(Kaikki_matsit[[#This Row],[Tulos]],    FIND($C$5,Kaikki_matsit[[#This Row],[Tulos]],1)-1)))</f>
        <v>2</v>
      </c>
      <c r="E496" s="4">
        <f>VALUE(TRIM(MID(Kaikki_matsit[[#This Row],[Tulos]],    FIND($C$5,Kaikki_matsit[[#This Row],[Tulos]],1)+1,10)))</f>
        <v>1</v>
      </c>
      <c r="F496">
        <v>2014</v>
      </c>
    </row>
    <row r="497" spans="1:6" x14ac:dyDescent="0.45">
      <c r="A497" s="13" t="s">
        <v>10</v>
      </c>
      <c r="B497" s="13" t="s">
        <v>47</v>
      </c>
      <c r="C497" s="34" t="s">
        <v>58</v>
      </c>
      <c r="D497" s="4">
        <f>VALUE(TRIM(LEFT(Kaikki_matsit[[#This Row],[Tulos]],    FIND($C$5,Kaikki_matsit[[#This Row],[Tulos]],1)-1)))</f>
        <v>4</v>
      </c>
      <c r="E497" s="4">
        <f>VALUE(TRIM(MID(Kaikki_matsit[[#This Row],[Tulos]],    FIND($C$5,Kaikki_matsit[[#This Row],[Tulos]],1)+1,10)))</f>
        <v>0</v>
      </c>
      <c r="F497">
        <v>2014</v>
      </c>
    </row>
    <row r="498" spans="1:6" x14ac:dyDescent="0.45">
      <c r="A498" s="13" t="s">
        <v>10</v>
      </c>
      <c r="B498" s="13" t="s">
        <v>14</v>
      </c>
      <c r="C498" s="34" t="s">
        <v>54</v>
      </c>
      <c r="D498" s="4">
        <f>VALUE(TRIM(LEFT(Kaikki_matsit[[#This Row],[Tulos]],    FIND($C$5,Kaikki_matsit[[#This Row],[Tulos]],1)-1)))</f>
        <v>0</v>
      </c>
      <c r="E498" s="4">
        <f>VALUE(TRIM(MID(Kaikki_matsit[[#This Row],[Tulos]],    FIND($C$5,Kaikki_matsit[[#This Row],[Tulos]],1)+1,10)))</f>
        <v>1</v>
      </c>
      <c r="F498">
        <v>2014</v>
      </c>
    </row>
    <row r="499" spans="1:6" x14ac:dyDescent="0.45">
      <c r="A499" s="13" t="s">
        <v>10</v>
      </c>
      <c r="B499" s="13" t="s">
        <v>48</v>
      </c>
      <c r="C499" s="34" t="s">
        <v>64</v>
      </c>
      <c r="D499" s="4">
        <f>VALUE(TRIM(LEFT(Kaikki_matsit[[#This Row],[Tulos]],    FIND($C$5,Kaikki_matsit[[#This Row],[Tulos]],1)-1)))</f>
        <v>3</v>
      </c>
      <c r="E499" s="4">
        <f>VALUE(TRIM(MID(Kaikki_matsit[[#This Row],[Tulos]],    FIND($C$5,Kaikki_matsit[[#This Row],[Tulos]],1)+1,10)))</f>
        <v>2</v>
      </c>
      <c r="F499">
        <v>2014</v>
      </c>
    </row>
    <row r="500" spans="1:6" x14ac:dyDescent="0.45">
      <c r="A500" s="13" t="s">
        <v>10</v>
      </c>
      <c r="B500" s="13" t="s">
        <v>49</v>
      </c>
      <c r="C500" s="34" t="s">
        <v>52</v>
      </c>
      <c r="D500" s="4">
        <f>VALUE(TRIM(LEFT(Kaikki_matsit[[#This Row],[Tulos]],    FIND($C$5,Kaikki_matsit[[#This Row],[Tulos]],1)-1)))</f>
        <v>0</v>
      </c>
      <c r="E500" s="4">
        <f>VALUE(TRIM(MID(Kaikki_matsit[[#This Row],[Tulos]],    FIND($C$5,Kaikki_matsit[[#This Row],[Tulos]],1)+1,10)))</f>
        <v>0</v>
      </c>
      <c r="F500">
        <v>2014</v>
      </c>
    </row>
    <row r="501" spans="1:6" x14ac:dyDescent="0.45">
      <c r="A501" s="13" t="s">
        <v>10</v>
      </c>
      <c r="B501" s="13" t="s">
        <v>50</v>
      </c>
      <c r="C501" s="34" t="s">
        <v>52</v>
      </c>
      <c r="D501" s="4">
        <f>VALUE(TRIM(LEFT(Kaikki_matsit[[#This Row],[Tulos]],    FIND($C$5,Kaikki_matsit[[#This Row],[Tulos]],1)-1)))</f>
        <v>0</v>
      </c>
      <c r="E501" s="4">
        <f>VALUE(TRIM(MID(Kaikki_matsit[[#This Row],[Tulos]],    FIND($C$5,Kaikki_matsit[[#This Row],[Tulos]],1)+1,10)))</f>
        <v>0</v>
      </c>
      <c r="F501">
        <v>2014</v>
      </c>
    </row>
    <row r="502" spans="1:6" x14ac:dyDescent="0.45">
      <c r="A502" s="13" t="s">
        <v>10</v>
      </c>
      <c r="B502" s="13" t="s">
        <v>51</v>
      </c>
      <c r="C502" s="34" t="s">
        <v>53</v>
      </c>
      <c r="D502" s="4">
        <f>VALUE(TRIM(LEFT(Kaikki_matsit[[#This Row],[Tulos]],    FIND($C$5,Kaikki_matsit[[#This Row],[Tulos]],1)-1)))</f>
        <v>1</v>
      </c>
      <c r="E502" s="4">
        <f>VALUE(TRIM(MID(Kaikki_matsit[[#This Row],[Tulos]],    FIND($C$5,Kaikki_matsit[[#This Row],[Tulos]],1)+1,10)))</f>
        <v>0</v>
      </c>
      <c r="F502">
        <v>2014</v>
      </c>
    </row>
    <row r="503" spans="1:6" x14ac:dyDescent="0.45">
      <c r="A503" s="13" t="s">
        <v>7</v>
      </c>
      <c r="B503" s="13" t="s">
        <v>17</v>
      </c>
      <c r="C503" s="34" t="s">
        <v>15</v>
      </c>
      <c r="D503" s="4">
        <f>VALUE(TRIM(LEFT(Kaikki_matsit[[#This Row],[Tulos]],    FIND($C$5,Kaikki_matsit[[#This Row],[Tulos]],1)-1)))</f>
        <v>1</v>
      </c>
      <c r="E503" s="4">
        <f>VALUE(TRIM(MID(Kaikki_matsit[[#This Row],[Tulos]],    FIND($C$5,Kaikki_matsit[[#This Row],[Tulos]],1)+1,10)))</f>
        <v>3</v>
      </c>
      <c r="F503">
        <v>2014</v>
      </c>
    </row>
    <row r="504" spans="1:6" x14ac:dyDescent="0.45">
      <c r="A504" s="13" t="s">
        <v>7</v>
      </c>
      <c r="B504" s="13" t="s">
        <v>39</v>
      </c>
      <c r="C504" s="34" t="s">
        <v>16</v>
      </c>
      <c r="D504" s="4">
        <f>VALUE(TRIM(LEFT(Kaikki_matsit[[#This Row],[Tulos]],    FIND($C$5,Kaikki_matsit[[#This Row],[Tulos]],1)-1)))</f>
        <v>2</v>
      </c>
      <c r="E504" s="4">
        <f>VALUE(TRIM(MID(Kaikki_matsit[[#This Row],[Tulos]],    FIND($C$5,Kaikki_matsit[[#This Row],[Tulos]],1)+1,10)))</f>
        <v>0</v>
      </c>
      <c r="F504">
        <v>2014</v>
      </c>
    </row>
    <row r="505" spans="1:6" x14ac:dyDescent="0.45">
      <c r="A505" s="13" t="s">
        <v>7</v>
      </c>
      <c r="B505" s="13" t="s">
        <v>41</v>
      </c>
      <c r="C505" s="34" t="s">
        <v>6</v>
      </c>
      <c r="D505" s="4">
        <f>VALUE(TRIM(LEFT(Kaikki_matsit[[#This Row],[Tulos]],    FIND($C$5,Kaikki_matsit[[#This Row],[Tulos]],1)-1)))</f>
        <v>1</v>
      </c>
      <c r="E505" s="4">
        <f>VALUE(TRIM(MID(Kaikki_matsit[[#This Row],[Tulos]],    FIND($C$5,Kaikki_matsit[[#This Row],[Tulos]],1)+1,10)))</f>
        <v>2</v>
      </c>
      <c r="F505">
        <v>2014</v>
      </c>
    </row>
    <row r="506" spans="1:6" x14ac:dyDescent="0.45">
      <c r="A506" s="13" t="s">
        <v>7</v>
      </c>
      <c r="B506" s="13" t="s">
        <v>5</v>
      </c>
      <c r="C506" s="34" t="s">
        <v>15</v>
      </c>
      <c r="D506" s="4">
        <f>VALUE(TRIM(LEFT(Kaikki_matsit[[#This Row],[Tulos]],    FIND($C$5,Kaikki_matsit[[#This Row],[Tulos]],1)-1)))</f>
        <v>1</v>
      </c>
      <c r="E506" s="4">
        <f>VALUE(TRIM(MID(Kaikki_matsit[[#This Row],[Tulos]],    FIND($C$5,Kaikki_matsit[[#This Row],[Tulos]],1)+1,10)))</f>
        <v>3</v>
      </c>
      <c r="F506">
        <v>2014</v>
      </c>
    </row>
    <row r="507" spans="1:6" x14ac:dyDescent="0.45">
      <c r="A507" s="13" t="s">
        <v>7</v>
      </c>
      <c r="B507" s="13" t="s">
        <v>8</v>
      </c>
      <c r="C507" s="34" t="s">
        <v>9</v>
      </c>
      <c r="D507" s="4">
        <f>VALUE(TRIM(LEFT(Kaikki_matsit[[#This Row],[Tulos]],    FIND($C$5,Kaikki_matsit[[#This Row],[Tulos]],1)-1)))</f>
        <v>2</v>
      </c>
      <c r="E507" s="4">
        <f>VALUE(TRIM(MID(Kaikki_matsit[[#This Row],[Tulos]],    FIND($C$5,Kaikki_matsit[[#This Row],[Tulos]],1)+1,10)))</f>
        <v>2</v>
      </c>
      <c r="F507">
        <v>2014</v>
      </c>
    </row>
    <row r="508" spans="1:6" x14ac:dyDescent="0.45">
      <c r="A508" s="13" t="s">
        <v>7</v>
      </c>
      <c r="B508" s="13" t="s">
        <v>10</v>
      </c>
      <c r="C508" s="34" t="s">
        <v>15</v>
      </c>
      <c r="D508" s="4">
        <f>VALUE(TRIM(LEFT(Kaikki_matsit[[#This Row],[Tulos]],    FIND($C$5,Kaikki_matsit[[#This Row],[Tulos]],1)-1)))</f>
        <v>1</v>
      </c>
      <c r="E508" s="4">
        <f>VALUE(TRIM(MID(Kaikki_matsit[[#This Row],[Tulos]],    FIND($C$5,Kaikki_matsit[[#This Row],[Tulos]],1)+1,10)))</f>
        <v>3</v>
      </c>
      <c r="F508">
        <v>2014</v>
      </c>
    </row>
    <row r="509" spans="1:6" x14ac:dyDescent="0.45">
      <c r="A509" s="13" t="s">
        <v>7</v>
      </c>
      <c r="B509" s="13" t="s">
        <v>42</v>
      </c>
      <c r="C509" s="34" t="s">
        <v>9</v>
      </c>
      <c r="D509" s="4">
        <f>VALUE(TRIM(LEFT(Kaikki_matsit[[#This Row],[Tulos]],    FIND($C$5,Kaikki_matsit[[#This Row],[Tulos]],1)-1)))</f>
        <v>2</v>
      </c>
      <c r="E509" s="4">
        <f>VALUE(TRIM(MID(Kaikki_matsit[[#This Row],[Tulos]],    FIND($C$5,Kaikki_matsit[[#This Row],[Tulos]],1)+1,10)))</f>
        <v>2</v>
      </c>
      <c r="F509">
        <v>2014</v>
      </c>
    </row>
    <row r="510" spans="1:6" x14ac:dyDescent="0.45">
      <c r="A510" s="13" t="s">
        <v>7</v>
      </c>
      <c r="B510" s="13" t="s">
        <v>12</v>
      </c>
      <c r="C510" s="34" t="s">
        <v>69</v>
      </c>
      <c r="D510" s="4">
        <f>VALUE(TRIM(LEFT(Kaikki_matsit[[#This Row],[Tulos]],    FIND($C$5,Kaikki_matsit[[#This Row],[Tulos]],1)-1)))</f>
        <v>2</v>
      </c>
      <c r="E510" s="4">
        <f>VALUE(TRIM(MID(Kaikki_matsit[[#This Row],[Tulos]],    FIND($C$5,Kaikki_matsit[[#This Row],[Tulos]],1)+1,10)))</f>
        <v>3</v>
      </c>
      <c r="F510">
        <v>2014</v>
      </c>
    </row>
    <row r="511" spans="1:6" x14ac:dyDescent="0.45">
      <c r="A511" s="13" t="s">
        <v>7</v>
      </c>
      <c r="B511" s="13" t="s">
        <v>43</v>
      </c>
      <c r="C511" s="34" t="s">
        <v>70</v>
      </c>
      <c r="D511" s="4">
        <f>VALUE(TRIM(LEFT(Kaikki_matsit[[#This Row],[Tulos]],    FIND($C$5,Kaikki_matsit[[#This Row],[Tulos]],1)-1)))</f>
        <v>2</v>
      </c>
      <c r="E511" s="4">
        <f>VALUE(TRIM(MID(Kaikki_matsit[[#This Row],[Tulos]],    FIND($C$5,Kaikki_matsit[[#This Row],[Tulos]],1)+1,10)))</f>
        <v>4</v>
      </c>
      <c r="F511">
        <v>2014</v>
      </c>
    </row>
    <row r="512" spans="1:6" x14ac:dyDescent="0.45">
      <c r="A512" s="13" t="s">
        <v>7</v>
      </c>
      <c r="B512" s="13" t="s">
        <v>44</v>
      </c>
      <c r="C512" s="34" t="s">
        <v>15</v>
      </c>
      <c r="D512" s="4">
        <f>VALUE(TRIM(LEFT(Kaikki_matsit[[#This Row],[Tulos]],    FIND($C$5,Kaikki_matsit[[#This Row],[Tulos]],1)-1)))</f>
        <v>1</v>
      </c>
      <c r="E512" s="4">
        <f>VALUE(TRIM(MID(Kaikki_matsit[[#This Row],[Tulos]],    FIND($C$5,Kaikki_matsit[[#This Row],[Tulos]],1)+1,10)))</f>
        <v>3</v>
      </c>
      <c r="F512">
        <v>2014</v>
      </c>
    </row>
    <row r="513" spans="1:6" x14ac:dyDescent="0.45">
      <c r="A513" s="13" t="s">
        <v>7</v>
      </c>
      <c r="B513" s="13" t="s">
        <v>45</v>
      </c>
      <c r="C513" s="34" t="s">
        <v>53</v>
      </c>
      <c r="D513" s="4">
        <f>VALUE(TRIM(LEFT(Kaikki_matsit[[#This Row],[Tulos]],    FIND($C$5,Kaikki_matsit[[#This Row],[Tulos]],1)-1)))</f>
        <v>1</v>
      </c>
      <c r="E513" s="4">
        <f>VALUE(TRIM(MID(Kaikki_matsit[[#This Row],[Tulos]],    FIND($C$5,Kaikki_matsit[[#This Row],[Tulos]],1)+1,10)))</f>
        <v>0</v>
      </c>
      <c r="F513">
        <v>2014</v>
      </c>
    </row>
    <row r="514" spans="1:6" x14ac:dyDescent="0.45">
      <c r="A514" s="13" t="s">
        <v>7</v>
      </c>
      <c r="B514" s="13" t="s">
        <v>46</v>
      </c>
      <c r="C514" s="34" t="s">
        <v>53</v>
      </c>
      <c r="D514" s="4">
        <f>VALUE(TRIM(LEFT(Kaikki_matsit[[#This Row],[Tulos]],    FIND($C$5,Kaikki_matsit[[#This Row],[Tulos]],1)-1)))</f>
        <v>1</v>
      </c>
      <c r="E514" s="4">
        <f>VALUE(TRIM(MID(Kaikki_matsit[[#This Row],[Tulos]],    FIND($C$5,Kaikki_matsit[[#This Row],[Tulos]],1)+1,10)))</f>
        <v>0</v>
      </c>
      <c r="F514">
        <v>2014</v>
      </c>
    </row>
    <row r="515" spans="1:6" x14ac:dyDescent="0.45">
      <c r="A515" s="13" t="s">
        <v>7</v>
      </c>
      <c r="B515" s="13" t="s">
        <v>18</v>
      </c>
      <c r="C515" s="34" t="s">
        <v>55</v>
      </c>
      <c r="D515" s="4">
        <f>VALUE(TRIM(LEFT(Kaikki_matsit[[#This Row],[Tulos]],    FIND($C$5,Kaikki_matsit[[#This Row],[Tulos]],1)-1)))</f>
        <v>0</v>
      </c>
      <c r="E515" s="4">
        <f>VALUE(TRIM(MID(Kaikki_matsit[[#This Row],[Tulos]],    FIND($C$5,Kaikki_matsit[[#This Row],[Tulos]],1)+1,10)))</f>
        <v>3</v>
      </c>
      <c r="F515">
        <v>2014</v>
      </c>
    </row>
    <row r="516" spans="1:6" x14ac:dyDescent="0.45">
      <c r="A516" s="13" t="s">
        <v>7</v>
      </c>
      <c r="B516" s="13" t="s">
        <v>47</v>
      </c>
      <c r="C516" s="34" t="s">
        <v>53</v>
      </c>
      <c r="D516" s="4">
        <f>VALUE(TRIM(LEFT(Kaikki_matsit[[#This Row],[Tulos]],    FIND($C$5,Kaikki_matsit[[#This Row],[Tulos]],1)-1)))</f>
        <v>1</v>
      </c>
      <c r="E516" s="4">
        <f>VALUE(TRIM(MID(Kaikki_matsit[[#This Row],[Tulos]],    FIND($C$5,Kaikki_matsit[[#This Row],[Tulos]],1)+1,10)))</f>
        <v>0</v>
      </c>
      <c r="F516">
        <v>2014</v>
      </c>
    </row>
    <row r="517" spans="1:6" x14ac:dyDescent="0.45">
      <c r="A517" s="13" t="s">
        <v>7</v>
      </c>
      <c r="B517" s="13" t="s">
        <v>14</v>
      </c>
      <c r="C517" s="34" t="s">
        <v>65</v>
      </c>
      <c r="D517" s="4">
        <f>VALUE(TRIM(LEFT(Kaikki_matsit[[#This Row],[Tulos]],    FIND($C$5,Kaikki_matsit[[#This Row],[Tulos]],1)-1)))</f>
        <v>1</v>
      </c>
      <c r="E517" s="4">
        <f>VALUE(TRIM(MID(Kaikki_matsit[[#This Row],[Tulos]],    FIND($C$5,Kaikki_matsit[[#This Row],[Tulos]],1)+1,10)))</f>
        <v>4</v>
      </c>
      <c r="F517">
        <v>2014</v>
      </c>
    </row>
    <row r="518" spans="1:6" x14ac:dyDescent="0.45">
      <c r="A518" s="13" t="s">
        <v>7</v>
      </c>
      <c r="B518" s="13" t="s">
        <v>48</v>
      </c>
      <c r="C518" s="34" t="s">
        <v>6</v>
      </c>
      <c r="D518" s="4">
        <f>VALUE(TRIM(LEFT(Kaikki_matsit[[#This Row],[Tulos]],    FIND($C$5,Kaikki_matsit[[#This Row],[Tulos]],1)-1)))</f>
        <v>1</v>
      </c>
      <c r="E518" s="4">
        <f>VALUE(TRIM(MID(Kaikki_matsit[[#This Row],[Tulos]],    FIND($C$5,Kaikki_matsit[[#This Row],[Tulos]],1)+1,10)))</f>
        <v>2</v>
      </c>
      <c r="F518">
        <v>2014</v>
      </c>
    </row>
    <row r="519" spans="1:6" x14ac:dyDescent="0.45">
      <c r="A519" s="13" t="s">
        <v>7</v>
      </c>
      <c r="B519" s="13" t="s">
        <v>49</v>
      </c>
      <c r="C519" s="34" t="s">
        <v>6</v>
      </c>
      <c r="D519" s="4">
        <f>VALUE(TRIM(LEFT(Kaikki_matsit[[#This Row],[Tulos]],    FIND($C$5,Kaikki_matsit[[#This Row],[Tulos]],1)-1)))</f>
        <v>1</v>
      </c>
      <c r="E519" s="4">
        <f>VALUE(TRIM(MID(Kaikki_matsit[[#This Row],[Tulos]],    FIND($C$5,Kaikki_matsit[[#This Row],[Tulos]],1)+1,10)))</f>
        <v>2</v>
      </c>
      <c r="F519">
        <v>2014</v>
      </c>
    </row>
    <row r="520" spans="1:6" x14ac:dyDescent="0.45">
      <c r="A520" s="13" t="s">
        <v>7</v>
      </c>
      <c r="B520" s="13" t="s">
        <v>50</v>
      </c>
      <c r="C520" s="34" t="s">
        <v>19</v>
      </c>
      <c r="D520" s="4">
        <f>VALUE(TRIM(LEFT(Kaikki_matsit[[#This Row],[Tulos]],    FIND($C$5,Kaikki_matsit[[#This Row],[Tulos]],1)-1)))</f>
        <v>1</v>
      </c>
      <c r="E520" s="4">
        <f>VALUE(TRIM(MID(Kaikki_matsit[[#This Row],[Tulos]],    FIND($C$5,Kaikki_matsit[[#This Row],[Tulos]],1)+1,10)))</f>
        <v>1</v>
      </c>
      <c r="F520">
        <v>2014</v>
      </c>
    </row>
    <row r="521" spans="1:6" x14ac:dyDescent="0.45">
      <c r="A521" s="13" t="s">
        <v>7</v>
      </c>
      <c r="B521" s="13" t="s">
        <v>51</v>
      </c>
      <c r="C521" s="34" t="s">
        <v>13</v>
      </c>
      <c r="D521" s="4">
        <f>VALUE(TRIM(LEFT(Kaikki_matsit[[#This Row],[Tulos]],    FIND($C$5,Kaikki_matsit[[#This Row],[Tulos]],1)-1)))</f>
        <v>2</v>
      </c>
      <c r="E521" s="4">
        <f>VALUE(TRIM(MID(Kaikki_matsit[[#This Row],[Tulos]],    FIND($C$5,Kaikki_matsit[[#This Row],[Tulos]],1)+1,10)))</f>
        <v>1</v>
      </c>
      <c r="F521">
        <v>2014</v>
      </c>
    </row>
    <row r="522" spans="1:6" x14ac:dyDescent="0.45">
      <c r="A522" s="13" t="s">
        <v>42</v>
      </c>
      <c r="B522" s="13" t="s">
        <v>17</v>
      </c>
      <c r="C522" s="34" t="s">
        <v>55</v>
      </c>
      <c r="D522" s="4">
        <f>VALUE(TRIM(LEFT(Kaikki_matsit[[#This Row],[Tulos]],    FIND($C$5,Kaikki_matsit[[#This Row],[Tulos]],1)-1)))</f>
        <v>0</v>
      </c>
      <c r="E522" s="4">
        <f>VALUE(TRIM(MID(Kaikki_matsit[[#This Row],[Tulos]],    FIND($C$5,Kaikki_matsit[[#This Row],[Tulos]],1)+1,10)))</f>
        <v>3</v>
      </c>
      <c r="F522">
        <v>2014</v>
      </c>
    </row>
    <row r="523" spans="1:6" x14ac:dyDescent="0.45">
      <c r="A523" s="13" t="s">
        <v>42</v>
      </c>
      <c r="B523" s="13" t="s">
        <v>39</v>
      </c>
      <c r="C523" s="34" t="s">
        <v>52</v>
      </c>
      <c r="D523" s="4">
        <f>VALUE(TRIM(LEFT(Kaikki_matsit[[#This Row],[Tulos]],    FIND($C$5,Kaikki_matsit[[#This Row],[Tulos]],1)-1)))</f>
        <v>0</v>
      </c>
      <c r="E523" s="4">
        <f>VALUE(TRIM(MID(Kaikki_matsit[[#This Row],[Tulos]],    FIND($C$5,Kaikki_matsit[[#This Row],[Tulos]],1)+1,10)))</f>
        <v>0</v>
      </c>
      <c r="F523">
        <v>2014</v>
      </c>
    </row>
    <row r="524" spans="1:6" x14ac:dyDescent="0.45">
      <c r="A524" s="13" t="s">
        <v>42</v>
      </c>
      <c r="B524" s="13" t="s">
        <v>41</v>
      </c>
      <c r="C524" s="34" t="s">
        <v>19</v>
      </c>
      <c r="D524" s="4">
        <f>VALUE(TRIM(LEFT(Kaikki_matsit[[#This Row],[Tulos]],    FIND($C$5,Kaikki_matsit[[#This Row],[Tulos]],1)-1)))</f>
        <v>1</v>
      </c>
      <c r="E524" s="4">
        <f>VALUE(TRIM(MID(Kaikki_matsit[[#This Row],[Tulos]],    FIND($C$5,Kaikki_matsit[[#This Row],[Tulos]],1)+1,10)))</f>
        <v>1</v>
      </c>
      <c r="F524">
        <v>2014</v>
      </c>
    </row>
    <row r="525" spans="1:6" x14ac:dyDescent="0.45">
      <c r="A525" s="13" t="s">
        <v>42</v>
      </c>
      <c r="B525" s="13" t="s">
        <v>5</v>
      </c>
      <c r="C525" s="34" t="s">
        <v>11</v>
      </c>
      <c r="D525" s="4">
        <f>VALUE(TRIM(LEFT(Kaikki_matsit[[#This Row],[Tulos]],    FIND($C$5,Kaikki_matsit[[#This Row],[Tulos]],1)-1)))</f>
        <v>0</v>
      </c>
      <c r="E525" s="4">
        <f>VALUE(TRIM(MID(Kaikki_matsit[[#This Row],[Tulos]],    FIND($C$5,Kaikki_matsit[[#This Row],[Tulos]],1)+1,10)))</f>
        <v>2</v>
      </c>
      <c r="F525">
        <v>2014</v>
      </c>
    </row>
    <row r="526" spans="1:6" x14ac:dyDescent="0.45">
      <c r="A526" s="13" t="s">
        <v>42</v>
      </c>
      <c r="B526" s="13" t="s">
        <v>8</v>
      </c>
      <c r="C526" s="34" t="s">
        <v>54</v>
      </c>
      <c r="D526" s="4">
        <f>VALUE(TRIM(LEFT(Kaikki_matsit[[#This Row],[Tulos]],    FIND($C$5,Kaikki_matsit[[#This Row],[Tulos]],1)-1)))</f>
        <v>0</v>
      </c>
      <c r="E526" s="4">
        <f>VALUE(TRIM(MID(Kaikki_matsit[[#This Row],[Tulos]],    FIND($C$5,Kaikki_matsit[[#This Row],[Tulos]],1)+1,10)))</f>
        <v>1</v>
      </c>
      <c r="F526">
        <v>2014</v>
      </c>
    </row>
    <row r="527" spans="1:6" x14ac:dyDescent="0.45">
      <c r="A527" s="13" t="s">
        <v>42</v>
      </c>
      <c r="B527" s="13" t="s">
        <v>10</v>
      </c>
      <c r="C527" s="34" t="s">
        <v>11</v>
      </c>
      <c r="D527" s="4">
        <f>VALUE(TRIM(LEFT(Kaikki_matsit[[#This Row],[Tulos]],    FIND($C$5,Kaikki_matsit[[#This Row],[Tulos]],1)-1)))</f>
        <v>0</v>
      </c>
      <c r="E527" s="4">
        <f>VALUE(TRIM(MID(Kaikki_matsit[[#This Row],[Tulos]],    FIND($C$5,Kaikki_matsit[[#This Row],[Tulos]],1)+1,10)))</f>
        <v>2</v>
      </c>
      <c r="F527">
        <v>2014</v>
      </c>
    </row>
    <row r="528" spans="1:6" x14ac:dyDescent="0.45">
      <c r="A528" s="13" t="s">
        <v>42</v>
      </c>
      <c r="B528" s="13" t="s">
        <v>7</v>
      </c>
      <c r="C528" s="34" t="s">
        <v>57</v>
      </c>
      <c r="D528" s="4">
        <f>VALUE(TRIM(LEFT(Kaikki_matsit[[#This Row],[Tulos]],    FIND($C$5,Kaikki_matsit[[#This Row],[Tulos]],1)-1)))</f>
        <v>6</v>
      </c>
      <c r="E528" s="4">
        <f>VALUE(TRIM(MID(Kaikki_matsit[[#This Row],[Tulos]],    FIND($C$5,Kaikki_matsit[[#This Row],[Tulos]],1)+1,10)))</f>
        <v>0</v>
      </c>
      <c r="F528">
        <v>2014</v>
      </c>
    </row>
    <row r="529" spans="1:6" x14ac:dyDescent="0.45">
      <c r="A529" s="13" t="s">
        <v>42</v>
      </c>
      <c r="B529" s="13" t="s">
        <v>12</v>
      </c>
      <c r="C529" s="34" t="s">
        <v>63</v>
      </c>
      <c r="D529" s="4">
        <f>VALUE(TRIM(LEFT(Kaikki_matsit[[#This Row],[Tulos]],    FIND($C$5,Kaikki_matsit[[#This Row],[Tulos]],1)-1)))</f>
        <v>3</v>
      </c>
      <c r="E529" s="4">
        <f>VALUE(TRIM(MID(Kaikki_matsit[[#This Row],[Tulos]],    FIND($C$5,Kaikki_matsit[[#This Row],[Tulos]],1)+1,10)))</f>
        <v>1</v>
      </c>
      <c r="F529">
        <v>2014</v>
      </c>
    </row>
    <row r="530" spans="1:6" x14ac:dyDescent="0.45">
      <c r="A530" s="13" t="s">
        <v>42</v>
      </c>
      <c r="B530" s="13" t="s">
        <v>43</v>
      </c>
      <c r="C530" s="34" t="s">
        <v>11</v>
      </c>
      <c r="D530" s="4">
        <f>VALUE(TRIM(LEFT(Kaikki_matsit[[#This Row],[Tulos]],    FIND($C$5,Kaikki_matsit[[#This Row],[Tulos]],1)-1)))</f>
        <v>0</v>
      </c>
      <c r="E530" s="4">
        <f>VALUE(TRIM(MID(Kaikki_matsit[[#This Row],[Tulos]],    FIND($C$5,Kaikki_matsit[[#This Row],[Tulos]],1)+1,10)))</f>
        <v>2</v>
      </c>
      <c r="F530">
        <v>2014</v>
      </c>
    </row>
    <row r="531" spans="1:6" x14ac:dyDescent="0.45">
      <c r="A531" s="13" t="s">
        <v>42</v>
      </c>
      <c r="B531" s="13" t="s">
        <v>44</v>
      </c>
      <c r="C531" s="34" t="s">
        <v>69</v>
      </c>
      <c r="D531" s="4">
        <f>VALUE(TRIM(LEFT(Kaikki_matsit[[#This Row],[Tulos]],    FIND($C$5,Kaikki_matsit[[#This Row],[Tulos]],1)-1)))</f>
        <v>2</v>
      </c>
      <c r="E531" s="4">
        <f>VALUE(TRIM(MID(Kaikki_matsit[[#This Row],[Tulos]],    FIND($C$5,Kaikki_matsit[[#This Row],[Tulos]],1)+1,10)))</f>
        <v>3</v>
      </c>
      <c r="F531">
        <v>2014</v>
      </c>
    </row>
    <row r="532" spans="1:6" x14ac:dyDescent="0.45">
      <c r="A532" s="13" t="s">
        <v>42</v>
      </c>
      <c r="B532" s="13" t="s">
        <v>45</v>
      </c>
      <c r="C532" s="34" t="s">
        <v>65</v>
      </c>
      <c r="D532" s="4">
        <f>VALUE(TRIM(LEFT(Kaikki_matsit[[#This Row],[Tulos]],    FIND($C$5,Kaikki_matsit[[#This Row],[Tulos]],1)-1)))</f>
        <v>1</v>
      </c>
      <c r="E532" s="4">
        <f>VALUE(TRIM(MID(Kaikki_matsit[[#This Row],[Tulos]],    FIND($C$5,Kaikki_matsit[[#This Row],[Tulos]],1)+1,10)))</f>
        <v>4</v>
      </c>
      <c r="F532">
        <v>2014</v>
      </c>
    </row>
    <row r="533" spans="1:6" x14ac:dyDescent="0.45">
      <c r="A533" s="13" t="s">
        <v>42</v>
      </c>
      <c r="B533" s="13" t="s">
        <v>46</v>
      </c>
      <c r="C533" s="34" t="s">
        <v>53</v>
      </c>
      <c r="D533" s="4">
        <f>VALUE(TRIM(LEFT(Kaikki_matsit[[#This Row],[Tulos]],    FIND($C$5,Kaikki_matsit[[#This Row],[Tulos]],1)-1)))</f>
        <v>1</v>
      </c>
      <c r="E533" s="4">
        <f>VALUE(TRIM(MID(Kaikki_matsit[[#This Row],[Tulos]],    FIND($C$5,Kaikki_matsit[[#This Row],[Tulos]],1)+1,10)))</f>
        <v>0</v>
      </c>
      <c r="F533">
        <v>2014</v>
      </c>
    </row>
    <row r="534" spans="1:6" x14ac:dyDescent="0.45">
      <c r="A534" s="13" t="s">
        <v>42</v>
      </c>
      <c r="B534" s="13" t="s">
        <v>18</v>
      </c>
      <c r="C534" s="34" t="s">
        <v>54</v>
      </c>
      <c r="D534" s="4">
        <f>VALUE(TRIM(LEFT(Kaikki_matsit[[#This Row],[Tulos]],    FIND($C$5,Kaikki_matsit[[#This Row],[Tulos]],1)-1)))</f>
        <v>0</v>
      </c>
      <c r="E534" s="4">
        <f>VALUE(TRIM(MID(Kaikki_matsit[[#This Row],[Tulos]],    FIND($C$5,Kaikki_matsit[[#This Row],[Tulos]],1)+1,10)))</f>
        <v>1</v>
      </c>
      <c r="F534">
        <v>2014</v>
      </c>
    </row>
    <row r="535" spans="1:6" x14ac:dyDescent="0.45">
      <c r="A535" s="13" t="s">
        <v>42</v>
      </c>
      <c r="B535" s="13" t="s">
        <v>47</v>
      </c>
      <c r="C535" s="34" t="s">
        <v>52</v>
      </c>
      <c r="D535" s="4">
        <f>VALUE(TRIM(LEFT(Kaikki_matsit[[#This Row],[Tulos]],    FIND($C$5,Kaikki_matsit[[#This Row],[Tulos]],1)-1)))</f>
        <v>0</v>
      </c>
      <c r="E535" s="4">
        <f>VALUE(TRIM(MID(Kaikki_matsit[[#This Row],[Tulos]],    FIND($C$5,Kaikki_matsit[[#This Row],[Tulos]],1)+1,10)))</f>
        <v>0</v>
      </c>
      <c r="F535">
        <v>2014</v>
      </c>
    </row>
    <row r="536" spans="1:6" x14ac:dyDescent="0.45">
      <c r="A536" s="13" t="s">
        <v>42</v>
      </c>
      <c r="B536" s="13" t="s">
        <v>14</v>
      </c>
      <c r="C536" s="34" t="s">
        <v>53</v>
      </c>
      <c r="D536" s="4">
        <f>VALUE(TRIM(LEFT(Kaikki_matsit[[#This Row],[Tulos]],    FIND($C$5,Kaikki_matsit[[#This Row],[Tulos]],1)-1)))</f>
        <v>1</v>
      </c>
      <c r="E536" s="4">
        <f>VALUE(TRIM(MID(Kaikki_matsit[[#This Row],[Tulos]],    FIND($C$5,Kaikki_matsit[[#This Row],[Tulos]],1)+1,10)))</f>
        <v>0</v>
      </c>
      <c r="F536">
        <v>2014</v>
      </c>
    </row>
    <row r="537" spans="1:6" x14ac:dyDescent="0.45">
      <c r="A537" s="13" t="s">
        <v>42</v>
      </c>
      <c r="B537" s="13" t="s">
        <v>48</v>
      </c>
      <c r="C537" s="34" t="s">
        <v>53</v>
      </c>
      <c r="D537" s="4">
        <f>VALUE(TRIM(LEFT(Kaikki_matsit[[#This Row],[Tulos]],    FIND($C$5,Kaikki_matsit[[#This Row],[Tulos]],1)-1)))</f>
        <v>1</v>
      </c>
      <c r="E537" s="4">
        <f>VALUE(TRIM(MID(Kaikki_matsit[[#This Row],[Tulos]],    FIND($C$5,Kaikki_matsit[[#This Row],[Tulos]],1)+1,10)))</f>
        <v>0</v>
      </c>
      <c r="F537">
        <v>2014</v>
      </c>
    </row>
    <row r="538" spans="1:6" x14ac:dyDescent="0.45">
      <c r="A538" s="13" t="s">
        <v>42</v>
      </c>
      <c r="B538" s="13" t="s">
        <v>49</v>
      </c>
      <c r="C538" s="34" t="s">
        <v>19</v>
      </c>
      <c r="D538" s="4">
        <f>VALUE(TRIM(LEFT(Kaikki_matsit[[#This Row],[Tulos]],    FIND($C$5,Kaikki_matsit[[#This Row],[Tulos]],1)-1)))</f>
        <v>1</v>
      </c>
      <c r="E538" s="4">
        <f>VALUE(TRIM(MID(Kaikki_matsit[[#This Row],[Tulos]],    FIND($C$5,Kaikki_matsit[[#This Row],[Tulos]],1)+1,10)))</f>
        <v>1</v>
      </c>
      <c r="F538">
        <v>2014</v>
      </c>
    </row>
    <row r="539" spans="1:6" x14ac:dyDescent="0.45">
      <c r="A539" s="13" t="s">
        <v>42</v>
      </c>
      <c r="B539" s="13" t="s">
        <v>50</v>
      </c>
      <c r="C539" s="34" t="s">
        <v>16</v>
      </c>
      <c r="D539" s="4">
        <f>VALUE(TRIM(LEFT(Kaikki_matsit[[#This Row],[Tulos]],    FIND($C$5,Kaikki_matsit[[#This Row],[Tulos]],1)-1)))</f>
        <v>2</v>
      </c>
      <c r="E539" s="4">
        <f>VALUE(TRIM(MID(Kaikki_matsit[[#This Row],[Tulos]],    FIND($C$5,Kaikki_matsit[[#This Row],[Tulos]],1)+1,10)))</f>
        <v>0</v>
      </c>
      <c r="F539">
        <v>2014</v>
      </c>
    </row>
    <row r="540" spans="1:6" x14ac:dyDescent="0.45">
      <c r="A540" s="13" t="s">
        <v>42</v>
      </c>
      <c r="B540" s="13" t="s">
        <v>51</v>
      </c>
      <c r="C540" s="34" t="s">
        <v>76</v>
      </c>
      <c r="D540" s="4">
        <f>VALUE(TRIM(LEFT(Kaikki_matsit[[#This Row],[Tulos]],    FIND($C$5,Kaikki_matsit[[#This Row],[Tulos]],1)-1)))</f>
        <v>1</v>
      </c>
      <c r="E540" s="4">
        <f>VALUE(TRIM(MID(Kaikki_matsit[[#This Row],[Tulos]],    FIND($C$5,Kaikki_matsit[[#This Row],[Tulos]],1)+1,10)))</f>
        <v>5</v>
      </c>
      <c r="F540">
        <v>2014</v>
      </c>
    </row>
    <row r="541" spans="1:6" x14ac:dyDescent="0.45">
      <c r="A541" s="13" t="s">
        <v>12</v>
      </c>
      <c r="B541" s="13" t="s">
        <v>17</v>
      </c>
      <c r="C541" s="34" t="s">
        <v>71</v>
      </c>
      <c r="D541" s="4">
        <f>VALUE(TRIM(LEFT(Kaikki_matsit[[#This Row],[Tulos]],    FIND($C$5,Kaikki_matsit[[#This Row],[Tulos]],1)-1)))</f>
        <v>5</v>
      </c>
      <c r="E541" s="4">
        <f>VALUE(TRIM(MID(Kaikki_matsit[[#This Row],[Tulos]],    FIND($C$5,Kaikki_matsit[[#This Row],[Tulos]],1)+1,10)))</f>
        <v>1</v>
      </c>
      <c r="F541">
        <v>2014</v>
      </c>
    </row>
    <row r="542" spans="1:6" x14ac:dyDescent="0.45">
      <c r="A542" s="13" t="s">
        <v>12</v>
      </c>
      <c r="B542" s="13" t="s">
        <v>39</v>
      </c>
      <c r="C542" s="34" t="s">
        <v>9</v>
      </c>
      <c r="D542" s="4">
        <f>VALUE(TRIM(LEFT(Kaikki_matsit[[#This Row],[Tulos]],    FIND($C$5,Kaikki_matsit[[#This Row],[Tulos]],1)-1)))</f>
        <v>2</v>
      </c>
      <c r="E542" s="4">
        <f>VALUE(TRIM(MID(Kaikki_matsit[[#This Row],[Tulos]],    FIND($C$5,Kaikki_matsit[[#This Row],[Tulos]],1)+1,10)))</f>
        <v>2</v>
      </c>
      <c r="F542">
        <v>2014</v>
      </c>
    </row>
    <row r="543" spans="1:6" x14ac:dyDescent="0.45">
      <c r="A543" s="13" t="s">
        <v>12</v>
      </c>
      <c r="B543" s="13" t="s">
        <v>41</v>
      </c>
      <c r="C543" s="34" t="s">
        <v>63</v>
      </c>
      <c r="D543" s="4">
        <f>VALUE(TRIM(LEFT(Kaikki_matsit[[#This Row],[Tulos]],    FIND($C$5,Kaikki_matsit[[#This Row],[Tulos]],1)-1)))</f>
        <v>3</v>
      </c>
      <c r="E543" s="4">
        <f>VALUE(TRIM(MID(Kaikki_matsit[[#This Row],[Tulos]],    FIND($C$5,Kaikki_matsit[[#This Row],[Tulos]],1)+1,10)))</f>
        <v>1</v>
      </c>
      <c r="F543">
        <v>2014</v>
      </c>
    </row>
    <row r="544" spans="1:6" x14ac:dyDescent="0.45">
      <c r="A544" s="13" t="s">
        <v>12</v>
      </c>
      <c r="B544" s="13" t="s">
        <v>5</v>
      </c>
      <c r="C544" s="34" t="s">
        <v>11</v>
      </c>
      <c r="D544" s="4">
        <f>VALUE(TRIM(LEFT(Kaikki_matsit[[#This Row],[Tulos]],    FIND($C$5,Kaikki_matsit[[#This Row],[Tulos]],1)-1)))</f>
        <v>0</v>
      </c>
      <c r="E544" s="4">
        <f>VALUE(TRIM(MID(Kaikki_matsit[[#This Row],[Tulos]],    FIND($C$5,Kaikki_matsit[[#This Row],[Tulos]],1)+1,10)))</f>
        <v>2</v>
      </c>
      <c r="F544">
        <v>2014</v>
      </c>
    </row>
    <row r="545" spans="1:6" x14ac:dyDescent="0.45">
      <c r="A545" s="13" t="s">
        <v>12</v>
      </c>
      <c r="B545" s="13" t="s">
        <v>8</v>
      </c>
      <c r="C545" s="34" t="s">
        <v>63</v>
      </c>
      <c r="D545" s="4">
        <f>VALUE(TRIM(LEFT(Kaikki_matsit[[#This Row],[Tulos]],    FIND($C$5,Kaikki_matsit[[#This Row],[Tulos]],1)-1)))</f>
        <v>3</v>
      </c>
      <c r="E545" s="4">
        <f>VALUE(TRIM(MID(Kaikki_matsit[[#This Row],[Tulos]],    FIND($C$5,Kaikki_matsit[[#This Row],[Tulos]],1)+1,10)))</f>
        <v>1</v>
      </c>
      <c r="F545">
        <v>2014</v>
      </c>
    </row>
    <row r="546" spans="1:6" x14ac:dyDescent="0.45">
      <c r="A546" s="13" t="s">
        <v>12</v>
      </c>
      <c r="B546" s="13" t="s">
        <v>10</v>
      </c>
      <c r="C546" s="34" t="s">
        <v>58</v>
      </c>
      <c r="D546" s="4">
        <f>VALUE(TRIM(LEFT(Kaikki_matsit[[#This Row],[Tulos]],    FIND($C$5,Kaikki_matsit[[#This Row],[Tulos]],1)-1)))</f>
        <v>4</v>
      </c>
      <c r="E546" s="4">
        <f>VALUE(TRIM(MID(Kaikki_matsit[[#This Row],[Tulos]],    FIND($C$5,Kaikki_matsit[[#This Row],[Tulos]],1)+1,10)))</f>
        <v>0</v>
      </c>
      <c r="F546">
        <v>2014</v>
      </c>
    </row>
    <row r="547" spans="1:6" x14ac:dyDescent="0.45">
      <c r="A547" s="13" t="s">
        <v>12</v>
      </c>
      <c r="B547" s="13" t="s">
        <v>7</v>
      </c>
      <c r="C547" s="34" t="s">
        <v>58</v>
      </c>
      <c r="D547" s="4">
        <f>VALUE(TRIM(LEFT(Kaikki_matsit[[#This Row],[Tulos]],    FIND($C$5,Kaikki_matsit[[#This Row],[Tulos]],1)-1)))</f>
        <v>4</v>
      </c>
      <c r="E547" s="4">
        <f>VALUE(TRIM(MID(Kaikki_matsit[[#This Row],[Tulos]],    FIND($C$5,Kaikki_matsit[[#This Row],[Tulos]],1)+1,10)))</f>
        <v>0</v>
      </c>
      <c r="F547">
        <v>2014</v>
      </c>
    </row>
    <row r="548" spans="1:6" x14ac:dyDescent="0.45">
      <c r="A548" s="13" t="s">
        <v>12</v>
      </c>
      <c r="B548" s="13" t="s">
        <v>42</v>
      </c>
      <c r="C548" s="34" t="s">
        <v>16</v>
      </c>
      <c r="D548" s="4">
        <f>VALUE(TRIM(LEFT(Kaikki_matsit[[#This Row],[Tulos]],    FIND($C$5,Kaikki_matsit[[#This Row],[Tulos]],1)-1)))</f>
        <v>2</v>
      </c>
      <c r="E548" s="4">
        <f>VALUE(TRIM(MID(Kaikki_matsit[[#This Row],[Tulos]],    FIND($C$5,Kaikki_matsit[[#This Row],[Tulos]],1)+1,10)))</f>
        <v>0</v>
      </c>
      <c r="F548">
        <v>2014</v>
      </c>
    </row>
    <row r="549" spans="1:6" x14ac:dyDescent="0.45">
      <c r="A549" s="13" t="s">
        <v>12</v>
      </c>
      <c r="B549" s="13" t="s">
        <v>43</v>
      </c>
      <c r="C549" s="34" t="s">
        <v>64</v>
      </c>
      <c r="D549" s="4">
        <f>VALUE(TRIM(LEFT(Kaikki_matsit[[#This Row],[Tulos]],    FIND($C$5,Kaikki_matsit[[#This Row],[Tulos]],1)-1)))</f>
        <v>3</v>
      </c>
      <c r="E549" s="4">
        <f>VALUE(TRIM(MID(Kaikki_matsit[[#This Row],[Tulos]],    FIND($C$5,Kaikki_matsit[[#This Row],[Tulos]],1)+1,10)))</f>
        <v>2</v>
      </c>
      <c r="F549">
        <v>2014</v>
      </c>
    </row>
    <row r="550" spans="1:6" x14ac:dyDescent="0.45">
      <c r="A550" s="13" t="s">
        <v>12</v>
      </c>
      <c r="B550" s="13" t="s">
        <v>44</v>
      </c>
      <c r="C550" s="34" t="s">
        <v>53</v>
      </c>
      <c r="D550" s="4">
        <f>VALUE(TRIM(LEFT(Kaikki_matsit[[#This Row],[Tulos]],    FIND($C$5,Kaikki_matsit[[#This Row],[Tulos]],1)-1)))</f>
        <v>1</v>
      </c>
      <c r="E550" s="4">
        <f>VALUE(TRIM(MID(Kaikki_matsit[[#This Row],[Tulos]],    FIND($C$5,Kaikki_matsit[[#This Row],[Tulos]],1)+1,10)))</f>
        <v>0</v>
      </c>
      <c r="F550">
        <v>2014</v>
      </c>
    </row>
    <row r="551" spans="1:6" x14ac:dyDescent="0.45">
      <c r="A551" s="13" t="s">
        <v>12</v>
      </c>
      <c r="B551" s="13" t="s">
        <v>45</v>
      </c>
      <c r="C551" s="34" t="s">
        <v>13</v>
      </c>
      <c r="D551" s="4">
        <f>VALUE(TRIM(LEFT(Kaikki_matsit[[#This Row],[Tulos]],    FIND($C$5,Kaikki_matsit[[#This Row],[Tulos]],1)-1)))</f>
        <v>2</v>
      </c>
      <c r="E551" s="4">
        <f>VALUE(TRIM(MID(Kaikki_matsit[[#This Row],[Tulos]],    FIND($C$5,Kaikki_matsit[[#This Row],[Tulos]],1)+1,10)))</f>
        <v>1</v>
      </c>
      <c r="F551">
        <v>2014</v>
      </c>
    </row>
    <row r="552" spans="1:6" x14ac:dyDescent="0.45">
      <c r="A552" s="13" t="s">
        <v>12</v>
      </c>
      <c r="B552" s="13" t="s">
        <v>46</v>
      </c>
      <c r="C552" s="34" t="s">
        <v>71</v>
      </c>
      <c r="D552" s="4">
        <f>VALUE(TRIM(LEFT(Kaikki_matsit[[#This Row],[Tulos]],    FIND($C$5,Kaikki_matsit[[#This Row],[Tulos]],1)-1)))</f>
        <v>5</v>
      </c>
      <c r="E552" s="4">
        <f>VALUE(TRIM(MID(Kaikki_matsit[[#This Row],[Tulos]],    FIND($C$5,Kaikki_matsit[[#This Row],[Tulos]],1)+1,10)))</f>
        <v>1</v>
      </c>
      <c r="F552">
        <v>2014</v>
      </c>
    </row>
    <row r="553" spans="1:6" x14ac:dyDescent="0.45">
      <c r="A553" s="13" t="s">
        <v>12</v>
      </c>
      <c r="B553" s="13" t="s">
        <v>18</v>
      </c>
      <c r="C553" s="34" t="s">
        <v>54</v>
      </c>
      <c r="D553" s="4">
        <f>VALUE(TRIM(LEFT(Kaikki_matsit[[#This Row],[Tulos]],    FIND($C$5,Kaikki_matsit[[#This Row],[Tulos]],1)-1)))</f>
        <v>0</v>
      </c>
      <c r="E553" s="4">
        <f>VALUE(TRIM(MID(Kaikki_matsit[[#This Row],[Tulos]],    FIND($C$5,Kaikki_matsit[[#This Row],[Tulos]],1)+1,10)))</f>
        <v>1</v>
      </c>
      <c r="F553">
        <v>2014</v>
      </c>
    </row>
    <row r="554" spans="1:6" x14ac:dyDescent="0.45">
      <c r="A554" s="13" t="s">
        <v>12</v>
      </c>
      <c r="B554" s="13" t="s">
        <v>47</v>
      </c>
      <c r="C554" s="34" t="s">
        <v>53</v>
      </c>
      <c r="D554" s="4">
        <f>VALUE(TRIM(LEFT(Kaikki_matsit[[#This Row],[Tulos]],    FIND($C$5,Kaikki_matsit[[#This Row],[Tulos]],1)-1)))</f>
        <v>1</v>
      </c>
      <c r="E554" s="4">
        <f>VALUE(TRIM(MID(Kaikki_matsit[[#This Row],[Tulos]],    FIND($C$5,Kaikki_matsit[[#This Row],[Tulos]],1)+1,10)))</f>
        <v>0</v>
      </c>
      <c r="F554">
        <v>2014</v>
      </c>
    </row>
    <row r="555" spans="1:6" x14ac:dyDescent="0.45">
      <c r="A555" s="13" t="s">
        <v>12</v>
      </c>
      <c r="B555" s="13" t="s">
        <v>14</v>
      </c>
      <c r="C555" s="34" t="s">
        <v>13</v>
      </c>
      <c r="D555" s="4">
        <f>VALUE(TRIM(LEFT(Kaikki_matsit[[#This Row],[Tulos]],    FIND($C$5,Kaikki_matsit[[#This Row],[Tulos]],1)-1)))</f>
        <v>2</v>
      </c>
      <c r="E555" s="4">
        <f>VALUE(TRIM(MID(Kaikki_matsit[[#This Row],[Tulos]],    FIND($C$5,Kaikki_matsit[[#This Row],[Tulos]],1)+1,10)))</f>
        <v>1</v>
      </c>
      <c r="F555">
        <v>2014</v>
      </c>
    </row>
    <row r="556" spans="1:6" x14ac:dyDescent="0.45">
      <c r="A556" s="13" t="s">
        <v>12</v>
      </c>
      <c r="B556" s="13" t="s">
        <v>48</v>
      </c>
      <c r="C556" s="34" t="s">
        <v>66</v>
      </c>
      <c r="D556" s="4">
        <f>VALUE(TRIM(LEFT(Kaikki_matsit[[#This Row],[Tulos]],    FIND($C$5,Kaikki_matsit[[#This Row],[Tulos]],1)-1)))</f>
        <v>4</v>
      </c>
      <c r="E556" s="4">
        <f>VALUE(TRIM(MID(Kaikki_matsit[[#This Row],[Tulos]],    FIND($C$5,Kaikki_matsit[[#This Row],[Tulos]],1)+1,10)))</f>
        <v>3</v>
      </c>
      <c r="F556">
        <v>2014</v>
      </c>
    </row>
    <row r="557" spans="1:6" x14ac:dyDescent="0.45">
      <c r="A557" s="13" t="s">
        <v>12</v>
      </c>
      <c r="B557" s="13" t="s">
        <v>49</v>
      </c>
      <c r="C557" s="34" t="s">
        <v>58</v>
      </c>
      <c r="D557" s="4">
        <f>VALUE(TRIM(LEFT(Kaikki_matsit[[#This Row],[Tulos]],    FIND($C$5,Kaikki_matsit[[#This Row],[Tulos]],1)-1)))</f>
        <v>4</v>
      </c>
      <c r="E557" s="4">
        <f>VALUE(TRIM(MID(Kaikki_matsit[[#This Row],[Tulos]],    FIND($C$5,Kaikki_matsit[[#This Row],[Tulos]],1)+1,10)))</f>
        <v>0</v>
      </c>
      <c r="F557">
        <v>2014</v>
      </c>
    </row>
    <row r="558" spans="1:6" x14ac:dyDescent="0.45">
      <c r="A558" s="13" t="s">
        <v>12</v>
      </c>
      <c r="B558" s="13" t="s">
        <v>50</v>
      </c>
      <c r="C558" s="34" t="s">
        <v>62</v>
      </c>
      <c r="D558" s="4">
        <f>VALUE(TRIM(LEFT(Kaikki_matsit[[#This Row],[Tulos]],    FIND($C$5,Kaikki_matsit[[#This Row],[Tulos]],1)-1)))</f>
        <v>4</v>
      </c>
      <c r="E558" s="4">
        <f>VALUE(TRIM(MID(Kaikki_matsit[[#This Row],[Tulos]],    FIND($C$5,Kaikki_matsit[[#This Row],[Tulos]],1)+1,10)))</f>
        <v>1</v>
      </c>
      <c r="F558">
        <v>2014</v>
      </c>
    </row>
    <row r="559" spans="1:6" x14ac:dyDescent="0.45">
      <c r="A559" s="13" t="s">
        <v>12</v>
      </c>
      <c r="B559" s="13" t="s">
        <v>51</v>
      </c>
      <c r="C559" s="34" t="s">
        <v>15</v>
      </c>
      <c r="D559" s="4">
        <f>VALUE(TRIM(LEFT(Kaikki_matsit[[#This Row],[Tulos]],    FIND($C$5,Kaikki_matsit[[#This Row],[Tulos]],1)-1)))</f>
        <v>1</v>
      </c>
      <c r="E559" s="4">
        <f>VALUE(TRIM(MID(Kaikki_matsit[[#This Row],[Tulos]],    FIND($C$5,Kaikki_matsit[[#This Row],[Tulos]],1)+1,10)))</f>
        <v>3</v>
      </c>
      <c r="F559">
        <v>2014</v>
      </c>
    </row>
    <row r="560" spans="1:6" x14ac:dyDescent="0.45">
      <c r="A560" s="13" t="s">
        <v>43</v>
      </c>
      <c r="B560" s="13" t="s">
        <v>17</v>
      </c>
      <c r="C560" s="34" t="s">
        <v>72</v>
      </c>
      <c r="D560" s="4">
        <f>VALUE(TRIM(LEFT(Kaikki_matsit[[#This Row],[Tulos]],    FIND($C$5,Kaikki_matsit[[#This Row],[Tulos]],1)-1)))</f>
        <v>6</v>
      </c>
      <c r="E560" s="4">
        <f>VALUE(TRIM(MID(Kaikki_matsit[[#This Row],[Tulos]],    FIND($C$5,Kaikki_matsit[[#This Row],[Tulos]],1)+1,10)))</f>
        <v>3</v>
      </c>
      <c r="F560">
        <v>2014</v>
      </c>
    </row>
    <row r="561" spans="1:6" x14ac:dyDescent="0.45">
      <c r="A561" s="13" t="s">
        <v>43</v>
      </c>
      <c r="B561" s="13" t="s">
        <v>39</v>
      </c>
      <c r="C561" s="34" t="s">
        <v>58</v>
      </c>
      <c r="D561" s="4">
        <f>VALUE(TRIM(LEFT(Kaikki_matsit[[#This Row],[Tulos]],    FIND($C$5,Kaikki_matsit[[#This Row],[Tulos]],1)-1)))</f>
        <v>4</v>
      </c>
      <c r="E561" s="4">
        <f>VALUE(TRIM(MID(Kaikki_matsit[[#This Row],[Tulos]],    FIND($C$5,Kaikki_matsit[[#This Row],[Tulos]],1)+1,10)))</f>
        <v>0</v>
      </c>
      <c r="F561">
        <v>2014</v>
      </c>
    </row>
    <row r="562" spans="1:6" x14ac:dyDescent="0.45">
      <c r="A562" s="13" t="s">
        <v>43</v>
      </c>
      <c r="B562" s="13" t="s">
        <v>41</v>
      </c>
      <c r="C562" s="34" t="s">
        <v>73</v>
      </c>
      <c r="D562" s="4">
        <f>VALUE(TRIM(LEFT(Kaikki_matsit[[#This Row],[Tulos]],    FIND($C$5,Kaikki_matsit[[#This Row],[Tulos]],1)-1)))</f>
        <v>4</v>
      </c>
      <c r="E562" s="4">
        <f>VALUE(TRIM(MID(Kaikki_matsit[[#This Row],[Tulos]],    FIND($C$5,Kaikki_matsit[[#This Row],[Tulos]],1)+1,10)))</f>
        <v>2</v>
      </c>
      <c r="F562">
        <v>2014</v>
      </c>
    </row>
    <row r="563" spans="1:6" x14ac:dyDescent="0.45">
      <c r="A563" s="13" t="s">
        <v>43</v>
      </c>
      <c r="B563" s="13" t="s">
        <v>5</v>
      </c>
      <c r="C563" s="34" t="s">
        <v>54</v>
      </c>
      <c r="D563" s="4">
        <f>VALUE(TRIM(LEFT(Kaikki_matsit[[#This Row],[Tulos]],    FIND($C$5,Kaikki_matsit[[#This Row],[Tulos]],1)-1)))</f>
        <v>0</v>
      </c>
      <c r="E563" s="4">
        <f>VALUE(TRIM(MID(Kaikki_matsit[[#This Row],[Tulos]],    FIND($C$5,Kaikki_matsit[[#This Row],[Tulos]],1)+1,10)))</f>
        <v>1</v>
      </c>
      <c r="F563">
        <v>2014</v>
      </c>
    </row>
    <row r="564" spans="1:6" x14ac:dyDescent="0.45">
      <c r="A564" s="13" t="s">
        <v>43</v>
      </c>
      <c r="B564" s="13" t="s">
        <v>8</v>
      </c>
      <c r="C564" s="34" t="s">
        <v>53</v>
      </c>
      <c r="D564" s="4">
        <f>VALUE(TRIM(LEFT(Kaikki_matsit[[#This Row],[Tulos]],    FIND($C$5,Kaikki_matsit[[#This Row],[Tulos]],1)-1)))</f>
        <v>1</v>
      </c>
      <c r="E564" s="4">
        <f>VALUE(TRIM(MID(Kaikki_matsit[[#This Row],[Tulos]],    FIND($C$5,Kaikki_matsit[[#This Row],[Tulos]],1)+1,10)))</f>
        <v>0</v>
      </c>
      <c r="F564">
        <v>2014</v>
      </c>
    </row>
    <row r="565" spans="1:6" x14ac:dyDescent="0.45">
      <c r="A565" s="13" t="s">
        <v>43</v>
      </c>
      <c r="B565" s="13" t="s">
        <v>10</v>
      </c>
      <c r="C565" s="34" t="s">
        <v>63</v>
      </c>
      <c r="D565" s="4">
        <f>VALUE(TRIM(LEFT(Kaikki_matsit[[#This Row],[Tulos]],    FIND($C$5,Kaikki_matsit[[#This Row],[Tulos]],1)-1)))</f>
        <v>3</v>
      </c>
      <c r="E565" s="4">
        <f>VALUE(TRIM(MID(Kaikki_matsit[[#This Row],[Tulos]],    FIND($C$5,Kaikki_matsit[[#This Row],[Tulos]],1)+1,10)))</f>
        <v>1</v>
      </c>
      <c r="F565">
        <v>2014</v>
      </c>
    </row>
    <row r="566" spans="1:6" x14ac:dyDescent="0.45">
      <c r="A566" s="13" t="s">
        <v>43</v>
      </c>
      <c r="B566" s="13" t="s">
        <v>7</v>
      </c>
      <c r="C566" s="34" t="s">
        <v>59</v>
      </c>
      <c r="D566" s="4">
        <f>VALUE(TRIM(LEFT(Kaikki_matsit[[#This Row],[Tulos]],    FIND($C$5,Kaikki_matsit[[#This Row],[Tulos]],1)-1)))</f>
        <v>5</v>
      </c>
      <c r="E566" s="4">
        <f>VALUE(TRIM(MID(Kaikki_matsit[[#This Row],[Tulos]],    FIND($C$5,Kaikki_matsit[[#This Row],[Tulos]],1)+1,10)))</f>
        <v>0</v>
      </c>
      <c r="F566">
        <v>2014</v>
      </c>
    </row>
    <row r="567" spans="1:6" x14ac:dyDescent="0.45">
      <c r="A567" s="13" t="s">
        <v>43</v>
      </c>
      <c r="B567" s="13" t="s">
        <v>42</v>
      </c>
      <c r="C567" s="34" t="s">
        <v>16</v>
      </c>
      <c r="D567" s="4">
        <f>VALUE(TRIM(LEFT(Kaikki_matsit[[#This Row],[Tulos]],    FIND($C$5,Kaikki_matsit[[#This Row],[Tulos]],1)-1)))</f>
        <v>2</v>
      </c>
      <c r="E567" s="4">
        <f>VALUE(TRIM(MID(Kaikki_matsit[[#This Row],[Tulos]],    FIND($C$5,Kaikki_matsit[[#This Row],[Tulos]],1)+1,10)))</f>
        <v>0</v>
      </c>
      <c r="F567">
        <v>2014</v>
      </c>
    </row>
    <row r="568" spans="1:6" x14ac:dyDescent="0.45">
      <c r="A568" s="13" t="s">
        <v>43</v>
      </c>
      <c r="B568" s="13" t="s">
        <v>12</v>
      </c>
      <c r="C568" s="34" t="s">
        <v>13</v>
      </c>
      <c r="D568" s="4">
        <f>VALUE(TRIM(LEFT(Kaikki_matsit[[#This Row],[Tulos]],    FIND($C$5,Kaikki_matsit[[#This Row],[Tulos]],1)-1)))</f>
        <v>2</v>
      </c>
      <c r="E568" s="4">
        <f>VALUE(TRIM(MID(Kaikki_matsit[[#This Row],[Tulos]],    FIND($C$5,Kaikki_matsit[[#This Row],[Tulos]],1)+1,10)))</f>
        <v>1</v>
      </c>
      <c r="F568">
        <v>2014</v>
      </c>
    </row>
    <row r="569" spans="1:6" x14ac:dyDescent="0.45">
      <c r="A569" s="13" t="s">
        <v>43</v>
      </c>
      <c r="B569" s="13" t="s">
        <v>44</v>
      </c>
      <c r="C569" s="34" t="s">
        <v>62</v>
      </c>
      <c r="D569" s="4">
        <f>VALUE(TRIM(LEFT(Kaikki_matsit[[#This Row],[Tulos]],    FIND($C$5,Kaikki_matsit[[#This Row],[Tulos]],1)-1)))</f>
        <v>4</v>
      </c>
      <c r="E569" s="4">
        <f>VALUE(TRIM(MID(Kaikki_matsit[[#This Row],[Tulos]],    FIND($C$5,Kaikki_matsit[[#This Row],[Tulos]],1)+1,10)))</f>
        <v>1</v>
      </c>
      <c r="F569">
        <v>2014</v>
      </c>
    </row>
    <row r="570" spans="1:6" x14ac:dyDescent="0.45">
      <c r="A570" s="13" t="s">
        <v>43</v>
      </c>
      <c r="B570" s="13" t="s">
        <v>45</v>
      </c>
      <c r="C570" s="34" t="s">
        <v>58</v>
      </c>
      <c r="D570" s="4">
        <f>VALUE(TRIM(LEFT(Kaikki_matsit[[#This Row],[Tulos]],    FIND($C$5,Kaikki_matsit[[#This Row],[Tulos]],1)-1)))</f>
        <v>4</v>
      </c>
      <c r="E570" s="4">
        <f>VALUE(TRIM(MID(Kaikki_matsit[[#This Row],[Tulos]],    FIND($C$5,Kaikki_matsit[[#This Row],[Tulos]],1)+1,10)))</f>
        <v>0</v>
      </c>
      <c r="F570">
        <v>2014</v>
      </c>
    </row>
    <row r="571" spans="1:6" x14ac:dyDescent="0.45">
      <c r="A571" s="13" t="s">
        <v>43</v>
      </c>
      <c r="B571" s="13" t="s">
        <v>46</v>
      </c>
      <c r="C571" s="34" t="s">
        <v>60</v>
      </c>
      <c r="D571" s="4">
        <f>VALUE(TRIM(LEFT(Kaikki_matsit[[#This Row],[Tulos]],    FIND($C$5,Kaikki_matsit[[#This Row],[Tulos]],1)-1)))</f>
        <v>7</v>
      </c>
      <c r="E571" s="4">
        <f>VALUE(TRIM(MID(Kaikki_matsit[[#This Row],[Tulos]],    FIND($C$5,Kaikki_matsit[[#This Row],[Tulos]],1)+1,10)))</f>
        <v>0</v>
      </c>
      <c r="F571">
        <v>2014</v>
      </c>
    </row>
    <row r="572" spans="1:6" x14ac:dyDescent="0.45">
      <c r="A572" s="13" t="s">
        <v>43</v>
      </c>
      <c r="B572" s="13" t="s">
        <v>18</v>
      </c>
      <c r="C572" s="34" t="s">
        <v>62</v>
      </c>
      <c r="D572" s="4">
        <f>VALUE(TRIM(LEFT(Kaikki_matsit[[#This Row],[Tulos]],    FIND($C$5,Kaikki_matsit[[#This Row],[Tulos]],1)-1)))</f>
        <v>4</v>
      </c>
      <c r="E572" s="4">
        <f>VALUE(TRIM(MID(Kaikki_matsit[[#This Row],[Tulos]],    FIND($C$5,Kaikki_matsit[[#This Row],[Tulos]],1)+1,10)))</f>
        <v>1</v>
      </c>
      <c r="F572">
        <v>2014</v>
      </c>
    </row>
    <row r="573" spans="1:6" x14ac:dyDescent="0.45">
      <c r="A573" s="13" t="s">
        <v>43</v>
      </c>
      <c r="B573" s="13" t="s">
        <v>47</v>
      </c>
      <c r="C573" s="34" t="s">
        <v>53</v>
      </c>
      <c r="D573" s="4">
        <f>VALUE(TRIM(LEFT(Kaikki_matsit[[#This Row],[Tulos]],    FIND($C$5,Kaikki_matsit[[#This Row],[Tulos]],1)-1)))</f>
        <v>1</v>
      </c>
      <c r="E573" s="4">
        <f>VALUE(TRIM(MID(Kaikki_matsit[[#This Row],[Tulos]],    FIND($C$5,Kaikki_matsit[[#This Row],[Tulos]],1)+1,10)))</f>
        <v>0</v>
      </c>
      <c r="F573">
        <v>2014</v>
      </c>
    </row>
    <row r="574" spans="1:6" x14ac:dyDescent="0.45">
      <c r="A574" s="13" t="s">
        <v>43</v>
      </c>
      <c r="B574" s="13" t="s">
        <v>14</v>
      </c>
      <c r="C574" s="34" t="s">
        <v>9</v>
      </c>
      <c r="D574" s="4">
        <f>VALUE(TRIM(LEFT(Kaikki_matsit[[#This Row],[Tulos]],    FIND($C$5,Kaikki_matsit[[#This Row],[Tulos]],1)-1)))</f>
        <v>2</v>
      </c>
      <c r="E574" s="4">
        <f>VALUE(TRIM(MID(Kaikki_matsit[[#This Row],[Tulos]],    FIND($C$5,Kaikki_matsit[[#This Row],[Tulos]],1)+1,10)))</f>
        <v>2</v>
      </c>
      <c r="F574">
        <v>2014</v>
      </c>
    </row>
    <row r="575" spans="1:6" x14ac:dyDescent="0.45">
      <c r="A575" s="13" t="s">
        <v>43</v>
      </c>
      <c r="B575" s="13" t="s">
        <v>48</v>
      </c>
      <c r="C575" s="34" t="s">
        <v>40</v>
      </c>
      <c r="D575" s="4">
        <f>VALUE(TRIM(LEFT(Kaikki_matsit[[#This Row],[Tulos]],    FIND($C$5,Kaikki_matsit[[#This Row],[Tulos]],1)-1)))</f>
        <v>3</v>
      </c>
      <c r="E575" s="4">
        <f>VALUE(TRIM(MID(Kaikki_matsit[[#This Row],[Tulos]],    FIND($C$5,Kaikki_matsit[[#This Row],[Tulos]],1)+1,10)))</f>
        <v>0</v>
      </c>
      <c r="F575">
        <v>2014</v>
      </c>
    </row>
    <row r="576" spans="1:6" x14ac:dyDescent="0.45">
      <c r="A576" s="13" t="s">
        <v>43</v>
      </c>
      <c r="B576" s="13" t="s">
        <v>49</v>
      </c>
      <c r="C576" s="34" t="s">
        <v>57</v>
      </c>
      <c r="D576" s="4">
        <f>VALUE(TRIM(LEFT(Kaikki_matsit[[#This Row],[Tulos]],    FIND($C$5,Kaikki_matsit[[#This Row],[Tulos]],1)-1)))</f>
        <v>6</v>
      </c>
      <c r="E576" s="4">
        <f>VALUE(TRIM(MID(Kaikki_matsit[[#This Row],[Tulos]],    FIND($C$5,Kaikki_matsit[[#This Row],[Tulos]],1)+1,10)))</f>
        <v>0</v>
      </c>
      <c r="F576">
        <v>2014</v>
      </c>
    </row>
    <row r="577" spans="1:6" x14ac:dyDescent="0.45">
      <c r="A577" s="13" t="s">
        <v>43</v>
      </c>
      <c r="B577" s="13" t="s">
        <v>50</v>
      </c>
      <c r="C577" s="34" t="s">
        <v>63</v>
      </c>
      <c r="D577" s="4">
        <f>VALUE(TRIM(LEFT(Kaikki_matsit[[#This Row],[Tulos]],    FIND($C$5,Kaikki_matsit[[#This Row],[Tulos]],1)-1)))</f>
        <v>3</v>
      </c>
      <c r="E577" s="4">
        <f>VALUE(TRIM(MID(Kaikki_matsit[[#This Row],[Tulos]],    FIND($C$5,Kaikki_matsit[[#This Row],[Tulos]],1)+1,10)))</f>
        <v>1</v>
      </c>
      <c r="F577">
        <v>2014</v>
      </c>
    </row>
    <row r="578" spans="1:6" x14ac:dyDescent="0.45">
      <c r="A578" s="13" t="s">
        <v>43</v>
      </c>
      <c r="B578" s="13" t="s">
        <v>51</v>
      </c>
      <c r="C578" s="34" t="s">
        <v>16</v>
      </c>
      <c r="D578" s="4">
        <f>VALUE(TRIM(LEFT(Kaikki_matsit[[#This Row],[Tulos]],    FIND($C$5,Kaikki_matsit[[#This Row],[Tulos]],1)-1)))</f>
        <v>2</v>
      </c>
      <c r="E578" s="4">
        <f>VALUE(TRIM(MID(Kaikki_matsit[[#This Row],[Tulos]],    FIND($C$5,Kaikki_matsit[[#This Row],[Tulos]],1)+1,10)))</f>
        <v>0</v>
      </c>
      <c r="F578">
        <v>2014</v>
      </c>
    </row>
    <row r="579" spans="1:6" x14ac:dyDescent="0.45">
      <c r="A579" s="13" t="s">
        <v>44</v>
      </c>
      <c r="B579" s="13" t="s">
        <v>17</v>
      </c>
      <c r="C579" s="34" t="s">
        <v>53</v>
      </c>
      <c r="D579" s="4">
        <f>VALUE(TRIM(LEFT(Kaikki_matsit[[#This Row],[Tulos]],    FIND($C$5,Kaikki_matsit[[#This Row],[Tulos]],1)-1)))</f>
        <v>1</v>
      </c>
      <c r="E579" s="4">
        <f>VALUE(TRIM(MID(Kaikki_matsit[[#This Row],[Tulos]],    FIND($C$5,Kaikki_matsit[[#This Row],[Tulos]],1)+1,10)))</f>
        <v>0</v>
      </c>
      <c r="F579">
        <v>2014</v>
      </c>
    </row>
    <row r="580" spans="1:6" x14ac:dyDescent="0.45">
      <c r="A580" s="13" t="s">
        <v>44</v>
      </c>
      <c r="B580" s="13" t="s">
        <v>39</v>
      </c>
      <c r="C580" s="34" t="s">
        <v>62</v>
      </c>
      <c r="D580" s="4">
        <f>VALUE(TRIM(LEFT(Kaikki_matsit[[#This Row],[Tulos]],    FIND($C$5,Kaikki_matsit[[#This Row],[Tulos]],1)-1)))</f>
        <v>4</v>
      </c>
      <c r="E580" s="4">
        <f>VALUE(TRIM(MID(Kaikki_matsit[[#This Row],[Tulos]],    FIND($C$5,Kaikki_matsit[[#This Row],[Tulos]],1)+1,10)))</f>
        <v>1</v>
      </c>
      <c r="F580">
        <v>2014</v>
      </c>
    </row>
    <row r="581" spans="1:6" x14ac:dyDescent="0.45">
      <c r="A581" s="13" t="s">
        <v>44</v>
      </c>
      <c r="B581" s="13" t="s">
        <v>41</v>
      </c>
      <c r="C581" s="34" t="s">
        <v>16</v>
      </c>
      <c r="D581" s="4">
        <f>VALUE(TRIM(LEFT(Kaikki_matsit[[#This Row],[Tulos]],    FIND($C$5,Kaikki_matsit[[#This Row],[Tulos]],1)-1)))</f>
        <v>2</v>
      </c>
      <c r="E581" s="4">
        <f>VALUE(TRIM(MID(Kaikki_matsit[[#This Row],[Tulos]],    FIND($C$5,Kaikki_matsit[[#This Row],[Tulos]],1)+1,10)))</f>
        <v>0</v>
      </c>
      <c r="F581">
        <v>2014</v>
      </c>
    </row>
    <row r="582" spans="1:6" x14ac:dyDescent="0.45">
      <c r="A582" s="13" t="s">
        <v>44</v>
      </c>
      <c r="B582" s="13" t="s">
        <v>5</v>
      </c>
      <c r="C582" s="34" t="s">
        <v>52</v>
      </c>
      <c r="D582" s="4">
        <f>VALUE(TRIM(LEFT(Kaikki_matsit[[#This Row],[Tulos]],    FIND($C$5,Kaikki_matsit[[#This Row],[Tulos]],1)-1)))</f>
        <v>0</v>
      </c>
      <c r="E582" s="4">
        <f>VALUE(TRIM(MID(Kaikki_matsit[[#This Row],[Tulos]],    FIND($C$5,Kaikki_matsit[[#This Row],[Tulos]],1)+1,10)))</f>
        <v>0</v>
      </c>
      <c r="F582">
        <v>2014</v>
      </c>
    </row>
    <row r="583" spans="1:6" x14ac:dyDescent="0.45">
      <c r="A583" s="13" t="s">
        <v>44</v>
      </c>
      <c r="B583" s="13" t="s">
        <v>8</v>
      </c>
      <c r="C583" s="34" t="s">
        <v>16</v>
      </c>
      <c r="D583" s="4">
        <f>VALUE(TRIM(LEFT(Kaikki_matsit[[#This Row],[Tulos]],    FIND($C$5,Kaikki_matsit[[#This Row],[Tulos]],1)-1)))</f>
        <v>2</v>
      </c>
      <c r="E583" s="4">
        <f>VALUE(TRIM(MID(Kaikki_matsit[[#This Row],[Tulos]],    FIND($C$5,Kaikki_matsit[[#This Row],[Tulos]],1)+1,10)))</f>
        <v>0</v>
      </c>
      <c r="F583">
        <v>2014</v>
      </c>
    </row>
    <row r="584" spans="1:6" x14ac:dyDescent="0.45">
      <c r="A584" s="13" t="s">
        <v>44</v>
      </c>
      <c r="B584" s="13" t="s">
        <v>10</v>
      </c>
      <c r="C584" s="34" t="s">
        <v>54</v>
      </c>
      <c r="D584" s="4">
        <f>VALUE(TRIM(LEFT(Kaikki_matsit[[#This Row],[Tulos]],    FIND($C$5,Kaikki_matsit[[#This Row],[Tulos]],1)-1)))</f>
        <v>0</v>
      </c>
      <c r="E584" s="4">
        <f>VALUE(TRIM(MID(Kaikki_matsit[[#This Row],[Tulos]],    FIND($C$5,Kaikki_matsit[[#This Row],[Tulos]],1)+1,10)))</f>
        <v>1</v>
      </c>
      <c r="F584">
        <v>2014</v>
      </c>
    </row>
    <row r="585" spans="1:6" x14ac:dyDescent="0.45">
      <c r="A585" s="13" t="s">
        <v>44</v>
      </c>
      <c r="B585" s="13" t="s">
        <v>7</v>
      </c>
      <c r="C585" s="34" t="s">
        <v>9</v>
      </c>
      <c r="D585" s="4">
        <f>VALUE(TRIM(LEFT(Kaikki_matsit[[#This Row],[Tulos]],    FIND($C$5,Kaikki_matsit[[#This Row],[Tulos]],1)-1)))</f>
        <v>2</v>
      </c>
      <c r="E585" s="4">
        <f>VALUE(TRIM(MID(Kaikki_matsit[[#This Row],[Tulos]],    FIND($C$5,Kaikki_matsit[[#This Row],[Tulos]],1)+1,10)))</f>
        <v>2</v>
      </c>
      <c r="F585">
        <v>2014</v>
      </c>
    </row>
    <row r="586" spans="1:6" x14ac:dyDescent="0.45">
      <c r="A586" s="13" t="s">
        <v>44</v>
      </c>
      <c r="B586" s="13" t="s">
        <v>42</v>
      </c>
      <c r="C586" s="34" t="s">
        <v>63</v>
      </c>
      <c r="D586" s="4">
        <f>VALUE(TRIM(LEFT(Kaikki_matsit[[#This Row],[Tulos]],    FIND($C$5,Kaikki_matsit[[#This Row],[Tulos]],1)-1)))</f>
        <v>3</v>
      </c>
      <c r="E586" s="4">
        <f>VALUE(TRIM(MID(Kaikki_matsit[[#This Row],[Tulos]],    FIND($C$5,Kaikki_matsit[[#This Row],[Tulos]],1)+1,10)))</f>
        <v>1</v>
      </c>
      <c r="F586">
        <v>2014</v>
      </c>
    </row>
    <row r="587" spans="1:6" x14ac:dyDescent="0.45">
      <c r="A587" s="13" t="s">
        <v>44</v>
      </c>
      <c r="B587" s="13" t="s">
        <v>12</v>
      </c>
      <c r="C587" s="34" t="s">
        <v>55</v>
      </c>
      <c r="D587" s="4">
        <f>VALUE(TRIM(LEFT(Kaikki_matsit[[#This Row],[Tulos]],    FIND($C$5,Kaikki_matsit[[#This Row],[Tulos]],1)-1)))</f>
        <v>0</v>
      </c>
      <c r="E587" s="4">
        <f>VALUE(TRIM(MID(Kaikki_matsit[[#This Row],[Tulos]],    FIND($C$5,Kaikki_matsit[[#This Row],[Tulos]],1)+1,10)))</f>
        <v>3</v>
      </c>
      <c r="F587">
        <v>2014</v>
      </c>
    </row>
    <row r="588" spans="1:6" x14ac:dyDescent="0.45">
      <c r="A588" s="13" t="s">
        <v>44</v>
      </c>
      <c r="B588" s="13" t="s">
        <v>43</v>
      </c>
      <c r="C588" s="34" t="s">
        <v>55</v>
      </c>
      <c r="D588" s="4">
        <f>VALUE(TRIM(LEFT(Kaikki_matsit[[#This Row],[Tulos]],    FIND($C$5,Kaikki_matsit[[#This Row],[Tulos]],1)-1)))</f>
        <v>0</v>
      </c>
      <c r="E588" s="4">
        <f>VALUE(TRIM(MID(Kaikki_matsit[[#This Row],[Tulos]],    FIND($C$5,Kaikki_matsit[[#This Row],[Tulos]],1)+1,10)))</f>
        <v>3</v>
      </c>
      <c r="F588">
        <v>2014</v>
      </c>
    </row>
    <row r="589" spans="1:6" x14ac:dyDescent="0.45">
      <c r="A589" s="13" t="s">
        <v>44</v>
      </c>
      <c r="B589" s="13" t="s">
        <v>45</v>
      </c>
      <c r="C589" s="34" t="s">
        <v>54</v>
      </c>
      <c r="D589" s="4">
        <f>VALUE(TRIM(LEFT(Kaikki_matsit[[#This Row],[Tulos]],    FIND($C$5,Kaikki_matsit[[#This Row],[Tulos]],1)-1)))</f>
        <v>0</v>
      </c>
      <c r="E589" s="4">
        <f>VALUE(TRIM(MID(Kaikki_matsit[[#This Row],[Tulos]],    FIND($C$5,Kaikki_matsit[[#This Row],[Tulos]],1)+1,10)))</f>
        <v>1</v>
      </c>
      <c r="F589">
        <v>2014</v>
      </c>
    </row>
    <row r="590" spans="1:6" x14ac:dyDescent="0.45">
      <c r="A590" s="13" t="s">
        <v>44</v>
      </c>
      <c r="B590" s="13" t="s">
        <v>46</v>
      </c>
      <c r="C590" s="34" t="s">
        <v>58</v>
      </c>
      <c r="D590" s="4">
        <f>VALUE(TRIM(LEFT(Kaikki_matsit[[#This Row],[Tulos]],    FIND($C$5,Kaikki_matsit[[#This Row],[Tulos]],1)-1)))</f>
        <v>4</v>
      </c>
      <c r="E590" s="4">
        <f>VALUE(TRIM(MID(Kaikki_matsit[[#This Row],[Tulos]],    FIND($C$5,Kaikki_matsit[[#This Row],[Tulos]],1)+1,10)))</f>
        <v>0</v>
      </c>
      <c r="F590">
        <v>2014</v>
      </c>
    </row>
    <row r="591" spans="1:6" x14ac:dyDescent="0.45">
      <c r="A591" s="13" t="s">
        <v>44</v>
      </c>
      <c r="B591" s="13" t="s">
        <v>18</v>
      </c>
      <c r="C591" s="34" t="s">
        <v>19</v>
      </c>
      <c r="D591" s="4">
        <f>VALUE(TRIM(LEFT(Kaikki_matsit[[#This Row],[Tulos]],    FIND($C$5,Kaikki_matsit[[#This Row],[Tulos]],1)-1)))</f>
        <v>1</v>
      </c>
      <c r="E591" s="4">
        <f>VALUE(TRIM(MID(Kaikki_matsit[[#This Row],[Tulos]],    FIND($C$5,Kaikki_matsit[[#This Row],[Tulos]],1)+1,10)))</f>
        <v>1</v>
      </c>
      <c r="F591">
        <v>2014</v>
      </c>
    </row>
    <row r="592" spans="1:6" x14ac:dyDescent="0.45">
      <c r="A592" s="13" t="s">
        <v>44</v>
      </c>
      <c r="B592" s="13" t="s">
        <v>47</v>
      </c>
      <c r="C592" s="34" t="s">
        <v>64</v>
      </c>
      <c r="D592" s="4">
        <f>VALUE(TRIM(LEFT(Kaikki_matsit[[#This Row],[Tulos]],    FIND($C$5,Kaikki_matsit[[#This Row],[Tulos]],1)-1)))</f>
        <v>3</v>
      </c>
      <c r="E592" s="4">
        <f>VALUE(TRIM(MID(Kaikki_matsit[[#This Row],[Tulos]],    FIND($C$5,Kaikki_matsit[[#This Row],[Tulos]],1)+1,10)))</f>
        <v>2</v>
      </c>
      <c r="F592">
        <v>2014</v>
      </c>
    </row>
    <row r="593" spans="1:6" x14ac:dyDescent="0.45">
      <c r="A593" s="13" t="s">
        <v>44</v>
      </c>
      <c r="B593" s="13" t="s">
        <v>14</v>
      </c>
      <c r="C593" s="34" t="s">
        <v>54</v>
      </c>
      <c r="D593" s="4">
        <f>VALUE(TRIM(LEFT(Kaikki_matsit[[#This Row],[Tulos]],    FIND($C$5,Kaikki_matsit[[#This Row],[Tulos]],1)-1)))</f>
        <v>0</v>
      </c>
      <c r="E593" s="4">
        <f>VALUE(TRIM(MID(Kaikki_matsit[[#This Row],[Tulos]],    FIND($C$5,Kaikki_matsit[[#This Row],[Tulos]],1)+1,10)))</f>
        <v>1</v>
      </c>
      <c r="F593">
        <v>2014</v>
      </c>
    </row>
    <row r="594" spans="1:6" x14ac:dyDescent="0.45">
      <c r="A594" s="13" t="s">
        <v>44</v>
      </c>
      <c r="B594" s="13" t="s">
        <v>48</v>
      </c>
      <c r="C594" s="34" t="s">
        <v>16</v>
      </c>
      <c r="D594" s="4">
        <f>VALUE(TRIM(LEFT(Kaikki_matsit[[#This Row],[Tulos]],    FIND($C$5,Kaikki_matsit[[#This Row],[Tulos]],1)-1)))</f>
        <v>2</v>
      </c>
      <c r="E594" s="4">
        <f>VALUE(TRIM(MID(Kaikki_matsit[[#This Row],[Tulos]],    FIND($C$5,Kaikki_matsit[[#This Row],[Tulos]],1)+1,10)))</f>
        <v>0</v>
      </c>
      <c r="F594">
        <v>2014</v>
      </c>
    </row>
    <row r="595" spans="1:6" x14ac:dyDescent="0.45">
      <c r="A595" s="13" t="s">
        <v>44</v>
      </c>
      <c r="B595" s="13" t="s">
        <v>49</v>
      </c>
      <c r="C595" s="34" t="s">
        <v>6</v>
      </c>
      <c r="D595" s="4">
        <f>VALUE(TRIM(LEFT(Kaikki_matsit[[#This Row],[Tulos]],    FIND($C$5,Kaikki_matsit[[#This Row],[Tulos]],1)-1)))</f>
        <v>1</v>
      </c>
      <c r="E595" s="4">
        <f>VALUE(TRIM(MID(Kaikki_matsit[[#This Row],[Tulos]],    FIND($C$5,Kaikki_matsit[[#This Row],[Tulos]],1)+1,10)))</f>
        <v>2</v>
      </c>
      <c r="F595">
        <v>2014</v>
      </c>
    </row>
    <row r="596" spans="1:6" x14ac:dyDescent="0.45">
      <c r="A596" s="13" t="s">
        <v>44</v>
      </c>
      <c r="B596" s="13" t="s">
        <v>50</v>
      </c>
      <c r="C596" s="34" t="s">
        <v>6</v>
      </c>
      <c r="D596" s="4">
        <f>VALUE(TRIM(LEFT(Kaikki_matsit[[#This Row],[Tulos]],    FIND($C$5,Kaikki_matsit[[#This Row],[Tulos]],1)-1)))</f>
        <v>1</v>
      </c>
      <c r="E596" s="4">
        <f>VALUE(TRIM(MID(Kaikki_matsit[[#This Row],[Tulos]],    FIND($C$5,Kaikki_matsit[[#This Row],[Tulos]],1)+1,10)))</f>
        <v>2</v>
      </c>
      <c r="F596">
        <v>2014</v>
      </c>
    </row>
    <row r="597" spans="1:6" x14ac:dyDescent="0.45">
      <c r="A597" s="13" t="s">
        <v>44</v>
      </c>
      <c r="B597" s="13" t="s">
        <v>51</v>
      </c>
      <c r="C597" s="34" t="s">
        <v>63</v>
      </c>
      <c r="D597" s="4">
        <f>VALUE(TRIM(LEFT(Kaikki_matsit[[#This Row],[Tulos]],    FIND($C$5,Kaikki_matsit[[#This Row],[Tulos]],1)-1)))</f>
        <v>3</v>
      </c>
      <c r="E597" s="4">
        <f>VALUE(TRIM(MID(Kaikki_matsit[[#This Row],[Tulos]],    FIND($C$5,Kaikki_matsit[[#This Row],[Tulos]],1)+1,10)))</f>
        <v>1</v>
      </c>
      <c r="F597">
        <v>2014</v>
      </c>
    </row>
    <row r="598" spans="1:6" x14ac:dyDescent="0.45">
      <c r="A598" s="13" t="s">
        <v>45</v>
      </c>
      <c r="B598" s="13" t="s">
        <v>17</v>
      </c>
      <c r="C598" s="34" t="s">
        <v>54</v>
      </c>
      <c r="D598" s="4">
        <f>VALUE(TRIM(LEFT(Kaikki_matsit[[#This Row],[Tulos]],    FIND($C$5,Kaikki_matsit[[#This Row],[Tulos]],1)-1)))</f>
        <v>0</v>
      </c>
      <c r="E598" s="4">
        <f>VALUE(TRIM(MID(Kaikki_matsit[[#This Row],[Tulos]],    FIND($C$5,Kaikki_matsit[[#This Row],[Tulos]],1)+1,10)))</f>
        <v>1</v>
      </c>
      <c r="F598">
        <v>2014</v>
      </c>
    </row>
    <row r="599" spans="1:6" x14ac:dyDescent="0.45">
      <c r="A599" s="13" t="s">
        <v>45</v>
      </c>
      <c r="B599" s="13" t="s">
        <v>39</v>
      </c>
      <c r="C599" s="34" t="s">
        <v>53</v>
      </c>
      <c r="D599" s="4">
        <f>VALUE(TRIM(LEFT(Kaikki_matsit[[#This Row],[Tulos]],    FIND($C$5,Kaikki_matsit[[#This Row],[Tulos]],1)-1)))</f>
        <v>1</v>
      </c>
      <c r="E599" s="4">
        <f>VALUE(TRIM(MID(Kaikki_matsit[[#This Row],[Tulos]],    FIND($C$5,Kaikki_matsit[[#This Row],[Tulos]],1)+1,10)))</f>
        <v>0</v>
      </c>
      <c r="F599">
        <v>2014</v>
      </c>
    </row>
    <row r="600" spans="1:6" x14ac:dyDescent="0.45">
      <c r="A600" s="13" t="s">
        <v>45</v>
      </c>
      <c r="B600" s="13" t="s">
        <v>41</v>
      </c>
      <c r="C600" s="34" t="s">
        <v>40</v>
      </c>
      <c r="D600" s="4">
        <f>VALUE(TRIM(LEFT(Kaikki_matsit[[#This Row],[Tulos]],    FIND($C$5,Kaikki_matsit[[#This Row],[Tulos]],1)-1)))</f>
        <v>3</v>
      </c>
      <c r="E600" s="4">
        <f>VALUE(TRIM(MID(Kaikki_matsit[[#This Row],[Tulos]],    FIND($C$5,Kaikki_matsit[[#This Row],[Tulos]],1)+1,10)))</f>
        <v>0</v>
      </c>
      <c r="F600">
        <v>2014</v>
      </c>
    </row>
    <row r="601" spans="1:6" x14ac:dyDescent="0.45">
      <c r="A601" s="13" t="s">
        <v>45</v>
      </c>
      <c r="B601" s="13" t="s">
        <v>5</v>
      </c>
      <c r="C601" s="34" t="s">
        <v>16</v>
      </c>
      <c r="D601" s="4">
        <f>VALUE(TRIM(LEFT(Kaikki_matsit[[#This Row],[Tulos]],    FIND($C$5,Kaikki_matsit[[#This Row],[Tulos]],1)-1)))</f>
        <v>2</v>
      </c>
      <c r="E601" s="4">
        <f>VALUE(TRIM(MID(Kaikki_matsit[[#This Row],[Tulos]],    FIND($C$5,Kaikki_matsit[[#This Row],[Tulos]],1)+1,10)))</f>
        <v>0</v>
      </c>
      <c r="F601">
        <v>2014</v>
      </c>
    </row>
    <row r="602" spans="1:6" x14ac:dyDescent="0.45">
      <c r="A602" s="13" t="s">
        <v>45</v>
      </c>
      <c r="B602" s="13" t="s">
        <v>8</v>
      </c>
      <c r="C602" s="34" t="s">
        <v>53</v>
      </c>
      <c r="D602" s="4">
        <f>VALUE(TRIM(LEFT(Kaikki_matsit[[#This Row],[Tulos]],    FIND($C$5,Kaikki_matsit[[#This Row],[Tulos]],1)-1)))</f>
        <v>1</v>
      </c>
      <c r="E602" s="4">
        <f>VALUE(TRIM(MID(Kaikki_matsit[[#This Row],[Tulos]],    FIND($C$5,Kaikki_matsit[[#This Row],[Tulos]],1)+1,10)))</f>
        <v>0</v>
      </c>
      <c r="F602">
        <v>2014</v>
      </c>
    </row>
    <row r="603" spans="1:6" x14ac:dyDescent="0.45">
      <c r="A603" s="13" t="s">
        <v>45</v>
      </c>
      <c r="B603" s="13" t="s">
        <v>10</v>
      </c>
      <c r="C603" s="34" t="s">
        <v>55</v>
      </c>
      <c r="D603" s="4">
        <f>VALUE(TRIM(LEFT(Kaikki_matsit[[#This Row],[Tulos]],    FIND($C$5,Kaikki_matsit[[#This Row],[Tulos]],1)-1)))</f>
        <v>0</v>
      </c>
      <c r="E603" s="4">
        <f>VALUE(TRIM(MID(Kaikki_matsit[[#This Row],[Tulos]],    FIND($C$5,Kaikki_matsit[[#This Row],[Tulos]],1)+1,10)))</f>
        <v>3</v>
      </c>
      <c r="F603">
        <v>2014</v>
      </c>
    </row>
    <row r="604" spans="1:6" x14ac:dyDescent="0.45">
      <c r="A604" s="13" t="s">
        <v>45</v>
      </c>
      <c r="B604" s="13" t="s">
        <v>7</v>
      </c>
      <c r="C604" s="34" t="s">
        <v>53</v>
      </c>
      <c r="D604" s="4">
        <f>VALUE(TRIM(LEFT(Kaikki_matsit[[#This Row],[Tulos]],    FIND($C$5,Kaikki_matsit[[#This Row],[Tulos]],1)-1)))</f>
        <v>1</v>
      </c>
      <c r="E604" s="4">
        <f>VALUE(TRIM(MID(Kaikki_matsit[[#This Row],[Tulos]],    FIND($C$5,Kaikki_matsit[[#This Row],[Tulos]],1)+1,10)))</f>
        <v>0</v>
      </c>
      <c r="F604">
        <v>2014</v>
      </c>
    </row>
    <row r="605" spans="1:6" x14ac:dyDescent="0.45">
      <c r="A605" s="13" t="s">
        <v>45</v>
      </c>
      <c r="B605" s="13" t="s">
        <v>42</v>
      </c>
      <c r="C605" s="34" t="s">
        <v>69</v>
      </c>
      <c r="D605" s="4">
        <f>VALUE(TRIM(LEFT(Kaikki_matsit[[#This Row],[Tulos]],    FIND($C$5,Kaikki_matsit[[#This Row],[Tulos]],1)-1)))</f>
        <v>2</v>
      </c>
      <c r="E605" s="4">
        <f>VALUE(TRIM(MID(Kaikki_matsit[[#This Row],[Tulos]],    FIND($C$5,Kaikki_matsit[[#This Row],[Tulos]],1)+1,10)))</f>
        <v>3</v>
      </c>
      <c r="F605">
        <v>2014</v>
      </c>
    </row>
    <row r="606" spans="1:6" x14ac:dyDescent="0.45">
      <c r="A606" s="13" t="s">
        <v>45</v>
      </c>
      <c r="B606" s="13" t="s">
        <v>12</v>
      </c>
      <c r="C606" s="34" t="s">
        <v>9</v>
      </c>
      <c r="D606" s="4">
        <f>VALUE(TRIM(LEFT(Kaikki_matsit[[#This Row],[Tulos]],    FIND($C$5,Kaikki_matsit[[#This Row],[Tulos]],1)-1)))</f>
        <v>2</v>
      </c>
      <c r="E606" s="4">
        <f>VALUE(TRIM(MID(Kaikki_matsit[[#This Row],[Tulos]],    FIND($C$5,Kaikki_matsit[[#This Row],[Tulos]],1)+1,10)))</f>
        <v>2</v>
      </c>
      <c r="F606">
        <v>2014</v>
      </c>
    </row>
    <row r="607" spans="1:6" x14ac:dyDescent="0.45">
      <c r="A607" s="13" t="s">
        <v>45</v>
      </c>
      <c r="B607" s="13" t="s">
        <v>43</v>
      </c>
      <c r="C607" s="34" t="s">
        <v>11</v>
      </c>
      <c r="D607" s="4">
        <f>VALUE(TRIM(LEFT(Kaikki_matsit[[#This Row],[Tulos]],    FIND($C$5,Kaikki_matsit[[#This Row],[Tulos]],1)-1)))</f>
        <v>0</v>
      </c>
      <c r="E607" s="4">
        <f>VALUE(TRIM(MID(Kaikki_matsit[[#This Row],[Tulos]],    FIND($C$5,Kaikki_matsit[[#This Row],[Tulos]],1)+1,10)))</f>
        <v>2</v>
      </c>
      <c r="F607">
        <v>2014</v>
      </c>
    </row>
    <row r="608" spans="1:6" x14ac:dyDescent="0.45">
      <c r="A608" s="13" t="s">
        <v>45</v>
      </c>
      <c r="B608" s="13" t="s">
        <v>44</v>
      </c>
      <c r="C608" s="34" t="s">
        <v>56</v>
      </c>
      <c r="D608" s="4">
        <f>VALUE(TRIM(LEFT(Kaikki_matsit[[#This Row],[Tulos]],    FIND($C$5,Kaikki_matsit[[#This Row],[Tulos]],1)-1)))</f>
        <v>0</v>
      </c>
      <c r="E608" s="4">
        <f>VALUE(TRIM(MID(Kaikki_matsit[[#This Row],[Tulos]],    FIND($C$5,Kaikki_matsit[[#This Row],[Tulos]],1)+1,10)))</f>
        <v>4</v>
      </c>
      <c r="F608">
        <v>2014</v>
      </c>
    </row>
    <row r="609" spans="1:6" x14ac:dyDescent="0.45">
      <c r="A609" s="13" t="s">
        <v>45</v>
      </c>
      <c r="B609" s="13" t="s">
        <v>46</v>
      </c>
      <c r="C609" s="34" t="s">
        <v>13</v>
      </c>
      <c r="D609" s="4">
        <f>VALUE(TRIM(LEFT(Kaikki_matsit[[#This Row],[Tulos]],    FIND($C$5,Kaikki_matsit[[#This Row],[Tulos]],1)-1)))</f>
        <v>2</v>
      </c>
      <c r="E609" s="4">
        <f>VALUE(TRIM(MID(Kaikki_matsit[[#This Row],[Tulos]],    FIND($C$5,Kaikki_matsit[[#This Row],[Tulos]],1)+1,10)))</f>
        <v>1</v>
      </c>
      <c r="F609">
        <v>2014</v>
      </c>
    </row>
    <row r="610" spans="1:6" x14ac:dyDescent="0.45">
      <c r="A610" s="13" t="s">
        <v>45</v>
      </c>
      <c r="B610" s="13" t="s">
        <v>18</v>
      </c>
      <c r="C610" s="34" t="s">
        <v>19</v>
      </c>
      <c r="D610" s="4">
        <f>VALUE(TRIM(LEFT(Kaikki_matsit[[#This Row],[Tulos]],    FIND($C$5,Kaikki_matsit[[#This Row],[Tulos]],1)-1)))</f>
        <v>1</v>
      </c>
      <c r="E610" s="4">
        <f>VALUE(TRIM(MID(Kaikki_matsit[[#This Row],[Tulos]],    FIND($C$5,Kaikki_matsit[[#This Row],[Tulos]],1)+1,10)))</f>
        <v>1</v>
      </c>
      <c r="F610">
        <v>2014</v>
      </c>
    </row>
    <row r="611" spans="1:6" x14ac:dyDescent="0.45">
      <c r="A611" s="13" t="s">
        <v>45</v>
      </c>
      <c r="B611" s="13" t="s">
        <v>47</v>
      </c>
      <c r="C611" s="34" t="s">
        <v>71</v>
      </c>
      <c r="D611" s="4">
        <f>VALUE(TRIM(LEFT(Kaikki_matsit[[#This Row],[Tulos]],    FIND($C$5,Kaikki_matsit[[#This Row],[Tulos]],1)-1)))</f>
        <v>5</v>
      </c>
      <c r="E611" s="4">
        <f>VALUE(TRIM(MID(Kaikki_matsit[[#This Row],[Tulos]],    FIND($C$5,Kaikki_matsit[[#This Row],[Tulos]],1)+1,10)))</f>
        <v>1</v>
      </c>
      <c r="F611">
        <v>2014</v>
      </c>
    </row>
    <row r="612" spans="1:6" x14ac:dyDescent="0.45">
      <c r="A612" s="13" t="s">
        <v>45</v>
      </c>
      <c r="B612" s="13" t="s">
        <v>14</v>
      </c>
      <c r="C612" s="34" t="s">
        <v>55</v>
      </c>
      <c r="D612" s="4">
        <f>VALUE(TRIM(LEFT(Kaikki_matsit[[#This Row],[Tulos]],    FIND($C$5,Kaikki_matsit[[#This Row],[Tulos]],1)-1)))</f>
        <v>0</v>
      </c>
      <c r="E612" s="4">
        <f>VALUE(TRIM(MID(Kaikki_matsit[[#This Row],[Tulos]],    FIND($C$5,Kaikki_matsit[[#This Row],[Tulos]],1)+1,10)))</f>
        <v>3</v>
      </c>
      <c r="F612">
        <v>2014</v>
      </c>
    </row>
    <row r="613" spans="1:6" x14ac:dyDescent="0.45">
      <c r="A613" s="13" t="s">
        <v>45</v>
      </c>
      <c r="B613" s="13" t="s">
        <v>48</v>
      </c>
      <c r="C613" s="34" t="s">
        <v>6</v>
      </c>
      <c r="D613" s="4">
        <f>VALUE(TRIM(LEFT(Kaikki_matsit[[#This Row],[Tulos]],    FIND($C$5,Kaikki_matsit[[#This Row],[Tulos]],1)-1)))</f>
        <v>1</v>
      </c>
      <c r="E613" s="4">
        <f>VALUE(TRIM(MID(Kaikki_matsit[[#This Row],[Tulos]],    FIND($C$5,Kaikki_matsit[[#This Row],[Tulos]],1)+1,10)))</f>
        <v>2</v>
      </c>
      <c r="F613">
        <v>2014</v>
      </c>
    </row>
    <row r="614" spans="1:6" x14ac:dyDescent="0.45">
      <c r="A614" s="13" t="s">
        <v>45</v>
      </c>
      <c r="B614" s="13" t="s">
        <v>49</v>
      </c>
      <c r="C614" s="34" t="s">
        <v>56</v>
      </c>
      <c r="D614" s="4">
        <f>VALUE(TRIM(LEFT(Kaikki_matsit[[#This Row],[Tulos]],    FIND($C$5,Kaikki_matsit[[#This Row],[Tulos]],1)-1)))</f>
        <v>0</v>
      </c>
      <c r="E614" s="4">
        <f>VALUE(TRIM(MID(Kaikki_matsit[[#This Row],[Tulos]],    FIND($C$5,Kaikki_matsit[[#This Row],[Tulos]],1)+1,10)))</f>
        <v>4</v>
      </c>
      <c r="F614">
        <v>2014</v>
      </c>
    </row>
    <row r="615" spans="1:6" x14ac:dyDescent="0.45">
      <c r="A615" s="13" t="s">
        <v>45</v>
      </c>
      <c r="B615" s="13" t="s">
        <v>50</v>
      </c>
      <c r="C615" s="34" t="s">
        <v>13</v>
      </c>
      <c r="D615" s="4">
        <f>VALUE(TRIM(LEFT(Kaikki_matsit[[#This Row],[Tulos]],    FIND($C$5,Kaikki_matsit[[#This Row],[Tulos]],1)-1)))</f>
        <v>2</v>
      </c>
      <c r="E615" s="4">
        <f>VALUE(TRIM(MID(Kaikki_matsit[[#This Row],[Tulos]],    FIND($C$5,Kaikki_matsit[[#This Row],[Tulos]],1)+1,10)))</f>
        <v>1</v>
      </c>
      <c r="F615">
        <v>2014</v>
      </c>
    </row>
    <row r="616" spans="1:6" x14ac:dyDescent="0.45">
      <c r="A616" s="13" t="s">
        <v>45</v>
      </c>
      <c r="B616" s="13" t="s">
        <v>51</v>
      </c>
      <c r="C616" s="34" t="s">
        <v>52</v>
      </c>
      <c r="D616" s="4">
        <f>VALUE(TRIM(LEFT(Kaikki_matsit[[#This Row],[Tulos]],    FIND($C$5,Kaikki_matsit[[#This Row],[Tulos]],1)-1)))</f>
        <v>0</v>
      </c>
      <c r="E616" s="4">
        <f>VALUE(TRIM(MID(Kaikki_matsit[[#This Row],[Tulos]],    FIND($C$5,Kaikki_matsit[[#This Row],[Tulos]],1)+1,10)))</f>
        <v>0</v>
      </c>
      <c r="F616">
        <v>2014</v>
      </c>
    </row>
    <row r="617" spans="1:6" x14ac:dyDescent="0.45">
      <c r="A617" s="13" t="s">
        <v>46</v>
      </c>
      <c r="B617" s="13" t="s">
        <v>17</v>
      </c>
      <c r="C617" s="34" t="s">
        <v>11</v>
      </c>
      <c r="D617" s="4">
        <f>VALUE(TRIM(LEFT(Kaikki_matsit[[#This Row],[Tulos]],    FIND($C$5,Kaikki_matsit[[#This Row],[Tulos]],1)-1)))</f>
        <v>0</v>
      </c>
      <c r="E617" s="4">
        <f>VALUE(TRIM(MID(Kaikki_matsit[[#This Row],[Tulos]],    FIND($C$5,Kaikki_matsit[[#This Row],[Tulos]],1)+1,10)))</f>
        <v>2</v>
      </c>
      <c r="F617">
        <v>2014</v>
      </c>
    </row>
    <row r="618" spans="1:6" x14ac:dyDescent="0.45">
      <c r="A618" s="13" t="s">
        <v>46</v>
      </c>
      <c r="B618" s="13" t="s">
        <v>39</v>
      </c>
      <c r="C618" s="34" t="s">
        <v>54</v>
      </c>
      <c r="D618" s="4">
        <f>VALUE(TRIM(LEFT(Kaikki_matsit[[#This Row],[Tulos]],    FIND($C$5,Kaikki_matsit[[#This Row],[Tulos]],1)-1)))</f>
        <v>0</v>
      </c>
      <c r="E618" s="4">
        <f>VALUE(TRIM(MID(Kaikki_matsit[[#This Row],[Tulos]],    FIND($C$5,Kaikki_matsit[[#This Row],[Tulos]],1)+1,10)))</f>
        <v>1</v>
      </c>
      <c r="F618">
        <v>2014</v>
      </c>
    </row>
    <row r="619" spans="1:6" x14ac:dyDescent="0.45">
      <c r="A619" s="13" t="s">
        <v>46</v>
      </c>
      <c r="B619" s="13" t="s">
        <v>41</v>
      </c>
      <c r="C619" s="34" t="s">
        <v>52</v>
      </c>
      <c r="D619" s="4">
        <f>VALUE(TRIM(LEFT(Kaikki_matsit[[#This Row],[Tulos]],    FIND($C$5,Kaikki_matsit[[#This Row],[Tulos]],1)-1)))</f>
        <v>0</v>
      </c>
      <c r="E619" s="4">
        <f>VALUE(TRIM(MID(Kaikki_matsit[[#This Row],[Tulos]],    FIND($C$5,Kaikki_matsit[[#This Row],[Tulos]],1)+1,10)))</f>
        <v>0</v>
      </c>
      <c r="F619">
        <v>2014</v>
      </c>
    </row>
    <row r="620" spans="1:6" x14ac:dyDescent="0.45">
      <c r="A620" s="13" t="s">
        <v>46</v>
      </c>
      <c r="B620" s="13" t="s">
        <v>5</v>
      </c>
      <c r="C620" s="34" t="s">
        <v>15</v>
      </c>
      <c r="D620" s="4">
        <f>VALUE(TRIM(LEFT(Kaikki_matsit[[#This Row],[Tulos]],    FIND($C$5,Kaikki_matsit[[#This Row],[Tulos]],1)-1)))</f>
        <v>1</v>
      </c>
      <c r="E620" s="4">
        <f>VALUE(TRIM(MID(Kaikki_matsit[[#This Row],[Tulos]],    FIND($C$5,Kaikki_matsit[[#This Row],[Tulos]],1)+1,10)))</f>
        <v>3</v>
      </c>
      <c r="F620">
        <v>2014</v>
      </c>
    </row>
    <row r="621" spans="1:6" x14ac:dyDescent="0.45">
      <c r="A621" s="13" t="s">
        <v>46</v>
      </c>
      <c r="B621" s="13" t="s">
        <v>8</v>
      </c>
      <c r="C621" s="34" t="s">
        <v>53</v>
      </c>
      <c r="D621" s="4">
        <f>VALUE(TRIM(LEFT(Kaikki_matsit[[#This Row],[Tulos]],    FIND($C$5,Kaikki_matsit[[#This Row],[Tulos]],1)-1)))</f>
        <v>1</v>
      </c>
      <c r="E621" s="4">
        <f>VALUE(TRIM(MID(Kaikki_matsit[[#This Row],[Tulos]],    FIND($C$5,Kaikki_matsit[[#This Row],[Tulos]],1)+1,10)))</f>
        <v>0</v>
      </c>
      <c r="F621">
        <v>2014</v>
      </c>
    </row>
    <row r="622" spans="1:6" x14ac:dyDescent="0.45">
      <c r="A622" s="13" t="s">
        <v>46</v>
      </c>
      <c r="B622" s="13" t="s">
        <v>10</v>
      </c>
      <c r="C622" s="34" t="s">
        <v>9</v>
      </c>
      <c r="D622" s="4">
        <f>VALUE(TRIM(LEFT(Kaikki_matsit[[#This Row],[Tulos]],    FIND($C$5,Kaikki_matsit[[#This Row],[Tulos]],1)-1)))</f>
        <v>2</v>
      </c>
      <c r="E622" s="4">
        <f>VALUE(TRIM(MID(Kaikki_matsit[[#This Row],[Tulos]],    FIND($C$5,Kaikki_matsit[[#This Row],[Tulos]],1)+1,10)))</f>
        <v>2</v>
      </c>
      <c r="F622">
        <v>2014</v>
      </c>
    </row>
    <row r="623" spans="1:6" x14ac:dyDescent="0.45">
      <c r="A623" s="13" t="s">
        <v>46</v>
      </c>
      <c r="B623" s="13" t="s">
        <v>7</v>
      </c>
      <c r="C623" s="34" t="s">
        <v>6</v>
      </c>
      <c r="D623" s="4">
        <f>VALUE(TRIM(LEFT(Kaikki_matsit[[#This Row],[Tulos]],    FIND($C$5,Kaikki_matsit[[#This Row],[Tulos]],1)-1)))</f>
        <v>1</v>
      </c>
      <c r="E623" s="4">
        <f>VALUE(TRIM(MID(Kaikki_matsit[[#This Row],[Tulos]],    FIND($C$5,Kaikki_matsit[[#This Row],[Tulos]],1)+1,10)))</f>
        <v>2</v>
      </c>
      <c r="F623">
        <v>2014</v>
      </c>
    </row>
    <row r="624" spans="1:6" x14ac:dyDescent="0.45">
      <c r="A624" s="13" t="s">
        <v>46</v>
      </c>
      <c r="B624" s="13" t="s">
        <v>42</v>
      </c>
      <c r="C624" s="34" t="s">
        <v>53</v>
      </c>
      <c r="D624" s="4">
        <f>VALUE(TRIM(LEFT(Kaikki_matsit[[#This Row],[Tulos]],    FIND($C$5,Kaikki_matsit[[#This Row],[Tulos]],1)-1)))</f>
        <v>1</v>
      </c>
      <c r="E624" s="4">
        <f>VALUE(TRIM(MID(Kaikki_matsit[[#This Row],[Tulos]],    FIND($C$5,Kaikki_matsit[[#This Row],[Tulos]],1)+1,10)))</f>
        <v>0</v>
      </c>
      <c r="F624">
        <v>2014</v>
      </c>
    </row>
    <row r="625" spans="1:6" x14ac:dyDescent="0.45">
      <c r="A625" s="13" t="s">
        <v>46</v>
      </c>
      <c r="B625" s="13" t="s">
        <v>12</v>
      </c>
      <c r="C625" s="34" t="s">
        <v>69</v>
      </c>
      <c r="D625" s="4">
        <f>VALUE(TRIM(LEFT(Kaikki_matsit[[#This Row],[Tulos]],    FIND($C$5,Kaikki_matsit[[#This Row],[Tulos]],1)-1)))</f>
        <v>2</v>
      </c>
      <c r="E625" s="4">
        <f>VALUE(TRIM(MID(Kaikki_matsit[[#This Row],[Tulos]],    FIND($C$5,Kaikki_matsit[[#This Row],[Tulos]],1)+1,10)))</f>
        <v>3</v>
      </c>
      <c r="F625">
        <v>2014</v>
      </c>
    </row>
    <row r="626" spans="1:6" x14ac:dyDescent="0.45">
      <c r="A626" s="13" t="s">
        <v>46</v>
      </c>
      <c r="B626" s="13" t="s">
        <v>43</v>
      </c>
      <c r="C626" s="34" t="s">
        <v>52</v>
      </c>
      <c r="D626" s="4">
        <f>VALUE(TRIM(LEFT(Kaikki_matsit[[#This Row],[Tulos]],    FIND($C$5,Kaikki_matsit[[#This Row],[Tulos]],1)-1)))</f>
        <v>0</v>
      </c>
      <c r="E626" s="4">
        <f>VALUE(TRIM(MID(Kaikki_matsit[[#This Row],[Tulos]],    FIND($C$5,Kaikki_matsit[[#This Row],[Tulos]],1)+1,10)))</f>
        <v>0</v>
      </c>
      <c r="F626">
        <v>2014</v>
      </c>
    </row>
    <row r="627" spans="1:6" x14ac:dyDescent="0.45">
      <c r="A627" s="13" t="s">
        <v>46</v>
      </c>
      <c r="B627" s="13" t="s">
        <v>44</v>
      </c>
      <c r="C627" s="34" t="s">
        <v>54</v>
      </c>
      <c r="D627" s="4">
        <f>VALUE(TRIM(LEFT(Kaikki_matsit[[#This Row],[Tulos]],    FIND($C$5,Kaikki_matsit[[#This Row],[Tulos]],1)-1)))</f>
        <v>0</v>
      </c>
      <c r="E627" s="4">
        <f>VALUE(TRIM(MID(Kaikki_matsit[[#This Row],[Tulos]],    FIND($C$5,Kaikki_matsit[[#This Row],[Tulos]],1)+1,10)))</f>
        <v>1</v>
      </c>
      <c r="F627">
        <v>2014</v>
      </c>
    </row>
    <row r="628" spans="1:6" x14ac:dyDescent="0.45">
      <c r="A628" s="13" t="s">
        <v>46</v>
      </c>
      <c r="B628" s="13" t="s">
        <v>45</v>
      </c>
      <c r="C628" s="34" t="s">
        <v>52</v>
      </c>
      <c r="D628" s="4">
        <f>VALUE(TRIM(LEFT(Kaikki_matsit[[#This Row],[Tulos]],    FIND($C$5,Kaikki_matsit[[#This Row],[Tulos]],1)-1)))</f>
        <v>0</v>
      </c>
      <c r="E628" s="4">
        <f>VALUE(TRIM(MID(Kaikki_matsit[[#This Row],[Tulos]],    FIND($C$5,Kaikki_matsit[[#This Row],[Tulos]],1)+1,10)))</f>
        <v>0</v>
      </c>
      <c r="F628">
        <v>2014</v>
      </c>
    </row>
    <row r="629" spans="1:6" x14ac:dyDescent="0.45">
      <c r="A629" s="13" t="s">
        <v>46</v>
      </c>
      <c r="B629" s="13" t="s">
        <v>18</v>
      </c>
      <c r="C629" s="34" t="s">
        <v>53</v>
      </c>
      <c r="D629" s="4">
        <f>VALUE(TRIM(LEFT(Kaikki_matsit[[#This Row],[Tulos]],    FIND($C$5,Kaikki_matsit[[#This Row],[Tulos]],1)-1)))</f>
        <v>1</v>
      </c>
      <c r="E629" s="4">
        <f>VALUE(TRIM(MID(Kaikki_matsit[[#This Row],[Tulos]],    FIND($C$5,Kaikki_matsit[[#This Row],[Tulos]],1)+1,10)))</f>
        <v>0</v>
      </c>
      <c r="F629">
        <v>2014</v>
      </c>
    </row>
    <row r="630" spans="1:6" x14ac:dyDescent="0.45">
      <c r="A630" s="13" t="s">
        <v>46</v>
      </c>
      <c r="B630" s="13" t="s">
        <v>47</v>
      </c>
      <c r="C630" s="34" t="s">
        <v>19</v>
      </c>
      <c r="D630" s="4">
        <f>VALUE(TRIM(LEFT(Kaikki_matsit[[#This Row],[Tulos]],    FIND($C$5,Kaikki_matsit[[#This Row],[Tulos]],1)-1)))</f>
        <v>1</v>
      </c>
      <c r="E630" s="4">
        <f>VALUE(TRIM(MID(Kaikki_matsit[[#This Row],[Tulos]],    FIND($C$5,Kaikki_matsit[[#This Row],[Tulos]],1)+1,10)))</f>
        <v>1</v>
      </c>
      <c r="F630">
        <v>2014</v>
      </c>
    </row>
    <row r="631" spans="1:6" x14ac:dyDescent="0.45">
      <c r="A631" s="13" t="s">
        <v>46</v>
      </c>
      <c r="B631" s="13" t="s">
        <v>14</v>
      </c>
      <c r="C631" s="34" t="s">
        <v>16</v>
      </c>
      <c r="D631" s="4">
        <f>VALUE(TRIM(LEFT(Kaikki_matsit[[#This Row],[Tulos]],    FIND($C$5,Kaikki_matsit[[#This Row],[Tulos]],1)-1)))</f>
        <v>2</v>
      </c>
      <c r="E631" s="4">
        <f>VALUE(TRIM(MID(Kaikki_matsit[[#This Row],[Tulos]],    FIND($C$5,Kaikki_matsit[[#This Row],[Tulos]],1)+1,10)))</f>
        <v>0</v>
      </c>
      <c r="F631">
        <v>2014</v>
      </c>
    </row>
    <row r="632" spans="1:6" x14ac:dyDescent="0.45">
      <c r="A632" s="13" t="s">
        <v>46</v>
      </c>
      <c r="B632" s="13" t="s">
        <v>48</v>
      </c>
      <c r="C632" s="34" t="s">
        <v>19</v>
      </c>
      <c r="D632" s="4">
        <f>VALUE(TRIM(LEFT(Kaikki_matsit[[#This Row],[Tulos]],    FIND($C$5,Kaikki_matsit[[#This Row],[Tulos]],1)-1)))</f>
        <v>1</v>
      </c>
      <c r="E632" s="4">
        <f>VALUE(TRIM(MID(Kaikki_matsit[[#This Row],[Tulos]],    FIND($C$5,Kaikki_matsit[[#This Row],[Tulos]],1)+1,10)))</f>
        <v>1</v>
      </c>
      <c r="F632">
        <v>2014</v>
      </c>
    </row>
    <row r="633" spans="1:6" x14ac:dyDescent="0.45">
      <c r="A633" s="13" t="s">
        <v>46</v>
      </c>
      <c r="B633" s="13" t="s">
        <v>49</v>
      </c>
      <c r="C633" s="34" t="s">
        <v>53</v>
      </c>
      <c r="D633" s="4">
        <f>VALUE(TRIM(LEFT(Kaikki_matsit[[#This Row],[Tulos]],    FIND($C$5,Kaikki_matsit[[#This Row],[Tulos]],1)-1)))</f>
        <v>1</v>
      </c>
      <c r="E633" s="4">
        <f>VALUE(TRIM(MID(Kaikki_matsit[[#This Row],[Tulos]],    FIND($C$5,Kaikki_matsit[[#This Row],[Tulos]],1)+1,10)))</f>
        <v>0</v>
      </c>
      <c r="F633">
        <v>2014</v>
      </c>
    </row>
    <row r="634" spans="1:6" x14ac:dyDescent="0.45">
      <c r="A634" s="13" t="s">
        <v>46</v>
      </c>
      <c r="B634" s="13" t="s">
        <v>50</v>
      </c>
      <c r="C634" s="34" t="s">
        <v>54</v>
      </c>
      <c r="D634" s="4">
        <f>VALUE(TRIM(LEFT(Kaikki_matsit[[#This Row],[Tulos]],    FIND($C$5,Kaikki_matsit[[#This Row],[Tulos]],1)-1)))</f>
        <v>0</v>
      </c>
      <c r="E634" s="4">
        <f>VALUE(TRIM(MID(Kaikki_matsit[[#This Row],[Tulos]],    FIND($C$5,Kaikki_matsit[[#This Row],[Tulos]],1)+1,10)))</f>
        <v>1</v>
      </c>
      <c r="F634">
        <v>2014</v>
      </c>
    </row>
    <row r="635" spans="1:6" x14ac:dyDescent="0.45">
      <c r="A635" s="13" t="s">
        <v>46</v>
      </c>
      <c r="B635" s="13" t="s">
        <v>51</v>
      </c>
      <c r="C635" s="34" t="s">
        <v>63</v>
      </c>
      <c r="D635" s="4">
        <f>VALUE(TRIM(LEFT(Kaikki_matsit[[#This Row],[Tulos]],    FIND($C$5,Kaikki_matsit[[#This Row],[Tulos]],1)-1)))</f>
        <v>3</v>
      </c>
      <c r="E635" s="4">
        <f>VALUE(TRIM(MID(Kaikki_matsit[[#This Row],[Tulos]],    FIND($C$5,Kaikki_matsit[[#This Row],[Tulos]],1)+1,10)))</f>
        <v>1</v>
      </c>
      <c r="F635">
        <v>2014</v>
      </c>
    </row>
    <row r="636" spans="1:6" x14ac:dyDescent="0.45">
      <c r="A636" s="13" t="s">
        <v>18</v>
      </c>
      <c r="B636" s="13" t="s">
        <v>17</v>
      </c>
      <c r="C636" s="34" t="s">
        <v>9</v>
      </c>
      <c r="D636" s="4">
        <f>VALUE(TRIM(LEFT(Kaikki_matsit[[#This Row],[Tulos]],    FIND($C$5,Kaikki_matsit[[#This Row],[Tulos]],1)-1)))</f>
        <v>2</v>
      </c>
      <c r="E636" s="4">
        <f>VALUE(TRIM(MID(Kaikki_matsit[[#This Row],[Tulos]],    FIND($C$5,Kaikki_matsit[[#This Row],[Tulos]],1)+1,10)))</f>
        <v>2</v>
      </c>
      <c r="F636">
        <v>2014</v>
      </c>
    </row>
    <row r="637" spans="1:6" x14ac:dyDescent="0.45">
      <c r="A637" s="13" t="s">
        <v>18</v>
      </c>
      <c r="B637" s="13" t="s">
        <v>39</v>
      </c>
      <c r="C637" s="34" t="s">
        <v>69</v>
      </c>
      <c r="D637" s="4">
        <f>VALUE(TRIM(LEFT(Kaikki_matsit[[#This Row],[Tulos]],    FIND($C$5,Kaikki_matsit[[#This Row],[Tulos]],1)-1)))</f>
        <v>2</v>
      </c>
      <c r="E637" s="4">
        <f>VALUE(TRIM(MID(Kaikki_matsit[[#This Row],[Tulos]],    FIND($C$5,Kaikki_matsit[[#This Row],[Tulos]],1)+1,10)))</f>
        <v>3</v>
      </c>
      <c r="F637">
        <v>2014</v>
      </c>
    </row>
    <row r="638" spans="1:6" x14ac:dyDescent="0.45">
      <c r="A638" s="13" t="s">
        <v>18</v>
      </c>
      <c r="B638" s="13" t="s">
        <v>41</v>
      </c>
      <c r="C638" s="34" t="s">
        <v>54</v>
      </c>
      <c r="D638" s="4">
        <f>VALUE(TRIM(LEFT(Kaikki_matsit[[#This Row],[Tulos]],    FIND($C$5,Kaikki_matsit[[#This Row],[Tulos]],1)-1)))</f>
        <v>0</v>
      </c>
      <c r="E638" s="4">
        <f>VALUE(TRIM(MID(Kaikki_matsit[[#This Row],[Tulos]],    FIND($C$5,Kaikki_matsit[[#This Row],[Tulos]],1)+1,10)))</f>
        <v>1</v>
      </c>
      <c r="F638">
        <v>2014</v>
      </c>
    </row>
    <row r="639" spans="1:6" x14ac:dyDescent="0.45">
      <c r="A639" s="13" t="s">
        <v>18</v>
      </c>
      <c r="B639" s="13" t="s">
        <v>5</v>
      </c>
      <c r="C639" s="34" t="s">
        <v>55</v>
      </c>
      <c r="D639" s="4">
        <f>VALUE(TRIM(LEFT(Kaikki_matsit[[#This Row],[Tulos]],    FIND($C$5,Kaikki_matsit[[#This Row],[Tulos]],1)-1)))</f>
        <v>0</v>
      </c>
      <c r="E639" s="4">
        <f>VALUE(TRIM(MID(Kaikki_matsit[[#This Row],[Tulos]],    FIND($C$5,Kaikki_matsit[[#This Row],[Tulos]],1)+1,10)))</f>
        <v>3</v>
      </c>
      <c r="F639">
        <v>2014</v>
      </c>
    </row>
    <row r="640" spans="1:6" x14ac:dyDescent="0.45">
      <c r="A640" s="13" t="s">
        <v>18</v>
      </c>
      <c r="B640" s="13" t="s">
        <v>8</v>
      </c>
      <c r="C640" s="34" t="s">
        <v>16</v>
      </c>
      <c r="D640" s="4">
        <f>VALUE(TRIM(LEFT(Kaikki_matsit[[#This Row],[Tulos]],    FIND($C$5,Kaikki_matsit[[#This Row],[Tulos]],1)-1)))</f>
        <v>2</v>
      </c>
      <c r="E640" s="4">
        <f>VALUE(TRIM(MID(Kaikki_matsit[[#This Row],[Tulos]],    FIND($C$5,Kaikki_matsit[[#This Row],[Tulos]],1)+1,10)))</f>
        <v>0</v>
      </c>
      <c r="F640">
        <v>2014</v>
      </c>
    </row>
    <row r="641" spans="1:6" x14ac:dyDescent="0.45">
      <c r="A641" s="13" t="s">
        <v>18</v>
      </c>
      <c r="B641" s="13" t="s">
        <v>10</v>
      </c>
      <c r="C641" s="34" t="s">
        <v>16</v>
      </c>
      <c r="D641" s="4">
        <f>VALUE(TRIM(LEFT(Kaikki_matsit[[#This Row],[Tulos]],    FIND($C$5,Kaikki_matsit[[#This Row],[Tulos]],1)-1)))</f>
        <v>2</v>
      </c>
      <c r="E641" s="4">
        <f>VALUE(TRIM(MID(Kaikki_matsit[[#This Row],[Tulos]],    FIND($C$5,Kaikki_matsit[[#This Row],[Tulos]],1)+1,10)))</f>
        <v>0</v>
      </c>
      <c r="F641">
        <v>2014</v>
      </c>
    </row>
    <row r="642" spans="1:6" x14ac:dyDescent="0.45">
      <c r="A642" s="13" t="s">
        <v>18</v>
      </c>
      <c r="B642" s="13" t="s">
        <v>7</v>
      </c>
      <c r="C642" s="34" t="s">
        <v>16</v>
      </c>
      <c r="D642" s="4">
        <f>VALUE(TRIM(LEFT(Kaikki_matsit[[#This Row],[Tulos]],    FIND($C$5,Kaikki_matsit[[#This Row],[Tulos]],1)-1)))</f>
        <v>2</v>
      </c>
      <c r="E642" s="4">
        <f>VALUE(TRIM(MID(Kaikki_matsit[[#This Row],[Tulos]],    FIND($C$5,Kaikki_matsit[[#This Row],[Tulos]],1)+1,10)))</f>
        <v>0</v>
      </c>
      <c r="F642">
        <v>2014</v>
      </c>
    </row>
    <row r="643" spans="1:6" x14ac:dyDescent="0.45">
      <c r="A643" s="13" t="s">
        <v>18</v>
      </c>
      <c r="B643" s="13" t="s">
        <v>42</v>
      </c>
      <c r="C643" s="34" t="s">
        <v>62</v>
      </c>
      <c r="D643" s="4">
        <f>VALUE(TRIM(LEFT(Kaikki_matsit[[#This Row],[Tulos]],    FIND($C$5,Kaikki_matsit[[#This Row],[Tulos]],1)-1)))</f>
        <v>4</v>
      </c>
      <c r="E643" s="4">
        <f>VALUE(TRIM(MID(Kaikki_matsit[[#This Row],[Tulos]],    FIND($C$5,Kaikki_matsit[[#This Row],[Tulos]],1)+1,10)))</f>
        <v>1</v>
      </c>
      <c r="F643">
        <v>2014</v>
      </c>
    </row>
    <row r="644" spans="1:6" x14ac:dyDescent="0.45">
      <c r="A644" s="13" t="s">
        <v>18</v>
      </c>
      <c r="B644" s="13" t="s">
        <v>12</v>
      </c>
      <c r="C644" s="34" t="s">
        <v>55</v>
      </c>
      <c r="D644" s="4">
        <f>VALUE(TRIM(LEFT(Kaikki_matsit[[#This Row],[Tulos]],    FIND($C$5,Kaikki_matsit[[#This Row],[Tulos]],1)-1)))</f>
        <v>0</v>
      </c>
      <c r="E644" s="4">
        <f>VALUE(TRIM(MID(Kaikki_matsit[[#This Row],[Tulos]],    FIND($C$5,Kaikki_matsit[[#This Row],[Tulos]],1)+1,10)))</f>
        <v>3</v>
      </c>
      <c r="F644">
        <v>2014</v>
      </c>
    </row>
    <row r="645" spans="1:6" x14ac:dyDescent="0.45">
      <c r="A645" s="13" t="s">
        <v>18</v>
      </c>
      <c r="B645" s="13" t="s">
        <v>43</v>
      </c>
      <c r="C645" s="34" t="s">
        <v>19</v>
      </c>
      <c r="D645" s="4">
        <f>VALUE(TRIM(LEFT(Kaikki_matsit[[#This Row],[Tulos]],    FIND($C$5,Kaikki_matsit[[#This Row],[Tulos]],1)-1)))</f>
        <v>1</v>
      </c>
      <c r="E645" s="4">
        <f>VALUE(TRIM(MID(Kaikki_matsit[[#This Row],[Tulos]],    FIND($C$5,Kaikki_matsit[[#This Row],[Tulos]],1)+1,10)))</f>
        <v>1</v>
      </c>
      <c r="F645">
        <v>2014</v>
      </c>
    </row>
    <row r="646" spans="1:6" x14ac:dyDescent="0.45">
      <c r="A646" s="13" t="s">
        <v>18</v>
      </c>
      <c r="B646" s="13" t="s">
        <v>44</v>
      </c>
      <c r="C646" s="34" t="s">
        <v>19</v>
      </c>
      <c r="D646" s="4">
        <f>VALUE(TRIM(LEFT(Kaikki_matsit[[#This Row],[Tulos]],    FIND($C$5,Kaikki_matsit[[#This Row],[Tulos]],1)-1)))</f>
        <v>1</v>
      </c>
      <c r="E646" s="4">
        <f>VALUE(TRIM(MID(Kaikki_matsit[[#This Row],[Tulos]],    FIND($C$5,Kaikki_matsit[[#This Row],[Tulos]],1)+1,10)))</f>
        <v>1</v>
      </c>
      <c r="F646">
        <v>2014</v>
      </c>
    </row>
    <row r="647" spans="1:6" x14ac:dyDescent="0.45">
      <c r="A647" s="13" t="s">
        <v>18</v>
      </c>
      <c r="B647" s="13" t="s">
        <v>45</v>
      </c>
      <c r="C647" s="34" t="s">
        <v>58</v>
      </c>
      <c r="D647" s="4">
        <f>VALUE(TRIM(LEFT(Kaikki_matsit[[#This Row],[Tulos]],    FIND($C$5,Kaikki_matsit[[#This Row],[Tulos]],1)-1)))</f>
        <v>4</v>
      </c>
      <c r="E647" s="4">
        <f>VALUE(TRIM(MID(Kaikki_matsit[[#This Row],[Tulos]],    FIND($C$5,Kaikki_matsit[[#This Row],[Tulos]],1)+1,10)))</f>
        <v>0</v>
      </c>
      <c r="F647">
        <v>2014</v>
      </c>
    </row>
    <row r="648" spans="1:6" x14ac:dyDescent="0.45">
      <c r="A648" s="13" t="s">
        <v>18</v>
      </c>
      <c r="B648" s="13" t="s">
        <v>46</v>
      </c>
      <c r="C648" s="34" t="s">
        <v>73</v>
      </c>
      <c r="D648" s="4">
        <f>VALUE(TRIM(LEFT(Kaikki_matsit[[#This Row],[Tulos]],    FIND($C$5,Kaikki_matsit[[#This Row],[Tulos]],1)-1)))</f>
        <v>4</v>
      </c>
      <c r="E648" s="4">
        <f>VALUE(TRIM(MID(Kaikki_matsit[[#This Row],[Tulos]],    FIND($C$5,Kaikki_matsit[[#This Row],[Tulos]],1)+1,10)))</f>
        <v>2</v>
      </c>
      <c r="F648">
        <v>2014</v>
      </c>
    </row>
    <row r="649" spans="1:6" x14ac:dyDescent="0.45">
      <c r="A649" s="13" t="s">
        <v>18</v>
      </c>
      <c r="B649" s="13" t="s">
        <v>47</v>
      </c>
      <c r="C649" s="34" t="s">
        <v>9</v>
      </c>
      <c r="D649" s="4">
        <f>VALUE(TRIM(LEFT(Kaikki_matsit[[#This Row],[Tulos]],    FIND($C$5,Kaikki_matsit[[#This Row],[Tulos]],1)-1)))</f>
        <v>2</v>
      </c>
      <c r="E649" s="4">
        <f>VALUE(TRIM(MID(Kaikki_matsit[[#This Row],[Tulos]],    FIND($C$5,Kaikki_matsit[[#This Row],[Tulos]],1)+1,10)))</f>
        <v>2</v>
      </c>
      <c r="F649">
        <v>2014</v>
      </c>
    </row>
    <row r="650" spans="1:6" x14ac:dyDescent="0.45">
      <c r="A650" s="13" t="s">
        <v>18</v>
      </c>
      <c r="B650" s="13" t="s">
        <v>14</v>
      </c>
      <c r="C650" s="34" t="s">
        <v>19</v>
      </c>
      <c r="D650" s="4">
        <f>VALUE(TRIM(LEFT(Kaikki_matsit[[#This Row],[Tulos]],    FIND($C$5,Kaikki_matsit[[#This Row],[Tulos]],1)-1)))</f>
        <v>1</v>
      </c>
      <c r="E650" s="4">
        <f>VALUE(TRIM(MID(Kaikki_matsit[[#This Row],[Tulos]],    FIND($C$5,Kaikki_matsit[[#This Row],[Tulos]],1)+1,10)))</f>
        <v>1</v>
      </c>
      <c r="F650">
        <v>2014</v>
      </c>
    </row>
    <row r="651" spans="1:6" x14ac:dyDescent="0.45">
      <c r="A651" s="13" t="s">
        <v>18</v>
      </c>
      <c r="B651" s="13" t="s">
        <v>48</v>
      </c>
      <c r="C651" s="34" t="s">
        <v>16</v>
      </c>
      <c r="D651" s="4">
        <f>VALUE(TRIM(LEFT(Kaikki_matsit[[#This Row],[Tulos]],    FIND($C$5,Kaikki_matsit[[#This Row],[Tulos]],1)-1)))</f>
        <v>2</v>
      </c>
      <c r="E651" s="4">
        <f>VALUE(TRIM(MID(Kaikki_matsit[[#This Row],[Tulos]],    FIND($C$5,Kaikki_matsit[[#This Row],[Tulos]],1)+1,10)))</f>
        <v>0</v>
      </c>
      <c r="F651">
        <v>2014</v>
      </c>
    </row>
    <row r="652" spans="1:6" x14ac:dyDescent="0.45">
      <c r="A652" s="13" t="s">
        <v>18</v>
      </c>
      <c r="B652" s="13" t="s">
        <v>49</v>
      </c>
      <c r="C652" s="34" t="s">
        <v>69</v>
      </c>
      <c r="D652" s="4">
        <f>VALUE(TRIM(LEFT(Kaikki_matsit[[#This Row],[Tulos]],    FIND($C$5,Kaikki_matsit[[#This Row],[Tulos]],1)-1)))</f>
        <v>2</v>
      </c>
      <c r="E652" s="4">
        <f>VALUE(TRIM(MID(Kaikki_matsit[[#This Row],[Tulos]],    FIND($C$5,Kaikki_matsit[[#This Row],[Tulos]],1)+1,10)))</f>
        <v>3</v>
      </c>
      <c r="F652">
        <v>2014</v>
      </c>
    </row>
    <row r="653" spans="1:6" x14ac:dyDescent="0.45">
      <c r="A653" s="13" t="s">
        <v>18</v>
      </c>
      <c r="B653" s="13" t="s">
        <v>50</v>
      </c>
      <c r="C653" s="34" t="s">
        <v>53</v>
      </c>
      <c r="D653" s="4">
        <f>VALUE(TRIM(LEFT(Kaikki_matsit[[#This Row],[Tulos]],    FIND($C$5,Kaikki_matsit[[#This Row],[Tulos]],1)-1)))</f>
        <v>1</v>
      </c>
      <c r="E653" s="4">
        <f>VALUE(TRIM(MID(Kaikki_matsit[[#This Row],[Tulos]],    FIND($C$5,Kaikki_matsit[[#This Row],[Tulos]],1)+1,10)))</f>
        <v>0</v>
      </c>
      <c r="F653">
        <v>2014</v>
      </c>
    </row>
    <row r="654" spans="1:6" x14ac:dyDescent="0.45">
      <c r="A654" s="13" t="s">
        <v>18</v>
      </c>
      <c r="B654" s="13" t="s">
        <v>51</v>
      </c>
      <c r="C654" s="34" t="s">
        <v>52</v>
      </c>
      <c r="D654" s="4">
        <f>VALUE(TRIM(LEFT(Kaikki_matsit[[#This Row],[Tulos]],    FIND($C$5,Kaikki_matsit[[#This Row],[Tulos]],1)-1)))</f>
        <v>0</v>
      </c>
      <c r="E654" s="4">
        <f>VALUE(TRIM(MID(Kaikki_matsit[[#This Row],[Tulos]],    FIND($C$5,Kaikki_matsit[[#This Row],[Tulos]],1)+1,10)))</f>
        <v>0</v>
      </c>
      <c r="F654">
        <v>2014</v>
      </c>
    </row>
    <row r="655" spans="1:6" x14ac:dyDescent="0.45">
      <c r="A655" s="13" t="s">
        <v>47</v>
      </c>
      <c r="B655" s="13" t="s">
        <v>17</v>
      </c>
      <c r="C655" s="34" t="s">
        <v>53</v>
      </c>
      <c r="D655" s="4">
        <f>VALUE(TRIM(LEFT(Kaikki_matsit[[#This Row],[Tulos]],    FIND($C$5,Kaikki_matsit[[#This Row],[Tulos]],1)-1)))</f>
        <v>1</v>
      </c>
      <c r="E655" s="4">
        <f>VALUE(TRIM(MID(Kaikki_matsit[[#This Row],[Tulos]],    FIND($C$5,Kaikki_matsit[[#This Row],[Tulos]],1)+1,10)))</f>
        <v>0</v>
      </c>
      <c r="F655">
        <v>2014</v>
      </c>
    </row>
    <row r="656" spans="1:6" x14ac:dyDescent="0.45">
      <c r="A656" s="13" t="s">
        <v>47</v>
      </c>
      <c r="B656" s="13" t="s">
        <v>39</v>
      </c>
      <c r="C656" s="34" t="s">
        <v>13</v>
      </c>
      <c r="D656" s="4">
        <f>VALUE(TRIM(LEFT(Kaikki_matsit[[#This Row],[Tulos]],    FIND($C$5,Kaikki_matsit[[#This Row],[Tulos]],1)-1)))</f>
        <v>2</v>
      </c>
      <c r="E656" s="4">
        <f>VALUE(TRIM(MID(Kaikki_matsit[[#This Row],[Tulos]],    FIND($C$5,Kaikki_matsit[[#This Row],[Tulos]],1)+1,10)))</f>
        <v>1</v>
      </c>
      <c r="F656">
        <v>2014</v>
      </c>
    </row>
    <row r="657" spans="1:6" x14ac:dyDescent="0.45">
      <c r="A657" s="13" t="s">
        <v>47</v>
      </c>
      <c r="B657" s="13" t="s">
        <v>41</v>
      </c>
      <c r="C657" s="34" t="s">
        <v>52</v>
      </c>
      <c r="D657" s="4">
        <f>VALUE(TRIM(LEFT(Kaikki_matsit[[#This Row],[Tulos]],    FIND($C$5,Kaikki_matsit[[#This Row],[Tulos]],1)-1)))</f>
        <v>0</v>
      </c>
      <c r="E657" s="4">
        <f>VALUE(TRIM(MID(Kaikki_matsit[[#This Row],[Tulos]],    FIND($C$5,Kaikki_matsit[[#This Row],[Tulos]],1)+1,10)))</f>
        <v>0</v>
      </c>
      <c r="F657">
        <v>2014</v>
      </c>
    </row>
    <row r="658" spans="1:6" x14ac:dyDescent="0.45">
      <c r="A658" s="13" t="s">
        <v>47</v>
      </c>
      <c r="B658" s="13" t="s">
        <v>5</v>
      </c>
      <c r="C658" s="34" t="s">
        <v>64</v>
      </c>
      <c r="D658" s="4">
        <f>VALUE(TRIM(LEFT(Kaikki_matsit[[#This Row],[Tulos]],    FIND($C$5,Kaikki_matsit[[#This Row],[Tulos]],1)-1)))</f>
        <v>3</v>
      </c>
      <c r="E658" s="4">
        <f>VALUE(TRIM(MID(Kaikki_matsit[[#This Row],[Tulos]],    FIND($C$5,Kaikki_matsit[[#This Row],[Tulos]],1)+1,10)))</f>
        <v>2</v>
      </c>
      <c r="F658">
        <v>2014</v>
      </c>
    </row>
    <row r="659" spans="1:6" x14ac:dyDescent="0.45">
      <c r="A659" s="13" t="s">
        <v>47</v>
      </c>
      <c r="B659" s="13" t="s">
        <v>8</v>
      </c>
      <c r="C659" s="34" t="s">
        <v>13</v>
      </c>
      <c r="D659" s="4">
        <f>VALUE(TRIM(LEFT(Kaikki_matsit[[#This Row],[Tulos]],    FIND($C$5,Kaikki_matsit[[#This Row],[Tulos]],1)-1)))</f>
        <v>2</v>
      </c>
      <c r="E659" s="4">
        <f>VALUE(TRIM(MID(Kaikki_matsit[[#This Row],[Tulos]],    FIND($C$5,Kaikki_matsit[[#This Row],[Tulos]],1)+1,10)))</f>
        <v>1</v>
      </c>
      <c r="F659">
        <v>2014</v>
      </c>
    </row>
    <row r="660" spans="1:6" x14ac:dyDescent="0.45">
      <c r="A660" s="13" t="s">
        <v>47</v>
      </c>
      <c r="B660" s="13" t="s">
        <v>10</v>
      </c>
      <c r="C660" s="34" t="s">
        <v>19</v>
      </c>
      <c r="D660" s="4">
        <f>VALUE(TRIM(LEFT(Kaikki_matsit[[#This Row],[Tulos]],    FIND($C$5,Kaikki_matsit[[#This Row],[Tulos]],1)-1)))</f>
        <v>1</v>
      </c>
      <c r="E660" s="4">
        <f>VALUE(TRIM(MID(Kaikki_matsit[[#This Row],[Tulos]],    FIND($C$5,Kaikki_matsit[[#This Row],[Tulos]],1)+1,10)))</f>
        <v>1</v>
      </c>
      <c r="F660">
        <v>2014</v>
      </c>
    </row>
    <row r="661" spans="1:6" x14ac:dyDescent="0.45">
      <c r="A661" s="13" t="s">
        <v>47</v>
      </c>
      <c r="B661" s="13" t="s">
        <v>7</v>
      </c>
      <c r="C661" s="34" t="s">
        <v>62</v>
      </c>
      <c r="D661" s="4">
        <f>VALUE(TRIM(LEFT(Kaikki_matsit[[#This Row],[Tulos]],    FIND($C$5,Kaikki_matsit[[#This Row],[Tulos]],1)-1)))</f>
        <v>4</v>
      </c>
      <c r="E661" s="4">
        <f>VALUE(TRIM(MID(Kaikki_matsit[[#This Row],[Tulos]],    FIND($C$5,Kaikki_matsit[[#This Row],[Tulos]],1)+1,10)))</f>
        <v>1</v>
      </c>
      <c r="F661">
        <v>2014</v>
      </c>
    </row>
    <row r="662" spans="1:6" x14ac:dyDescent="0.45">
      <c r="A662" s="13" t="s">
        <v>47</v>
      </c>
      <c r="B662" s="13" t="s">
        <v>42</v>
      </c>
      <c r="C662" s="34" t="s">
        <v>53</v>
      </c>
      <c r="D662" s="4">
        <f>VALUE(TRIM(LEFT(Kaikki_matsit[[#This Row],[Tulos]],    FIND($C$5,Kaikki_matsit[[#This Row],[Tulos]],1)-1)))</f>
        <v>1</v>
      </c>
      <c r="E662" s="4">
        <f>VALUE(TRIM(MID(Kaikki_matsit[[#This Row],[Tulos]],    FIND($C$5,Kaikki_matsit[[#This Row],[Tulos]],1)+1,10)))</f>
        <v>0</v>
      </c>
      <c r="F662">
        <v>2014</v>
      </c>
    </row>
    <row r="663" spans="1:6" x14ac:dyDescent="0.45">
      <c r="A663" s="13" t="s">
        <v>47</v>
      </c>
      <c r="B663" s="13" t="s">
        <v>12</v>
      </c>
      <c r="C663" s="34" t="s">
        <v>74</v>
      </c>
      <c r="D663" s="4">
        <f>VALUE(TRIM(LEFT(Kaikki_matsit[[#This Row],[Tulos]],    FIND($C$5,Kaikki_matsit[[#This Row],[Tulos]],1)-1)))</f>
        <v>3</v>
      </c>
      <c r="E663" s="4">
        <f>VALUE(TRIM(MID(Kaikki_matsit[[#This Row],[Tulos]],    FIND($C$5,Kaikki_matsit[[#This Row],[Tulos]],1)+1,10)))</f>
        <v>5</v>
      </c>
      <c r="F663">
        <v>2014</v>
      </c>
    </row>
    <row r="664" spans="1:6" x14ac:dyDescent="0.45">
      <c r="A664" s="13" t="s">
        <v>47</v>
      </c>
      <c r="B664" s="13" t="s">
        <v>43</v>
      </c>
      <c r="C664" s="34" t="s">
        <v>52</v>
      </c>
      <c r="D664" s="4">
        <f>VALUE(TRIM(LEFT(Kaikki_matsit[[#This Row],[Tulos]],    FIND($C$5,Kaikki_matsit[[#This Row],[Tulos]],1)-1)))</f>
        <v>0</v>
      </c>
      <c r="E664" s="4">
        <f>VALUE(TRIM(MID(Kaikki_matsit[[#This Row],[Tulos]],    FIND($C$5,Kaikki_matsit[[#This Row],[Tulos]],1)+1,10)))</f>
        <v>0</v>
      </c>
      <c r="F664">
        <v>2014</v>
      </c>
    </row>
    <row r="665" spans="1:6" x14ac:dyDescent="0.45">
      <c r="A665" s="13" t="s">
        <v>47</v>
      </c>
      <c r="B665" s="13" t="s">
        <v>44</v>
      </c>
      <c r="C665" s="34" t="s">
        <v>13</v>
      </c>
      <c r="D665" s="4">
        <f>VALUE(TRIM(LEFT(Kaikki_matsit[[#This Row],[Tulos]],    FIND($C$5,Kaikki_matsit[[#This Row],[Tulos]],1)-1)))</f>
        <v>2</v>
      </c>
      <c r="E665" s="4">
        <f>VALUE(TRIM(MID(Kaikki_matsit[[#This Row],[Tulos]],    FIND($C$5,Kaikki_matsit[[#This Row],[Tulos]],1)+1,10)))</f>
        <v>1</v>
      </c>
      <c r="F665">
        <v>2014</v>
      </c>
    </row>
    <row r="666" spans="1:6" x14ac:dyDescent="0.45">
      <c r="A666" s="13" t="s">
        <v>47</v>
      </c>
      <c r="B666" s="13" t="s">
        <v>45</v>
      </c>
      <c r="C666" s="34" t="s">
        <v>53</v>
      </c>
      <c r="D666" s="4">
        <f>VALUE(TRIM(LEFT(Kaikki_matsit[[#This Row],[Tulos]],    FIND($C$5,Kaikki_matsit[[#This Row],[Tulos]],1)-1)))</f>
        <v>1</v>
      </c>
      <c r="E666" s="4">
        <f>VALUE(TRIM(MID(Kaikki_matsit[[#This Row],[Tulos]],    FIND($C$5,Kaikki_matsit[[#This Row],[Tulos]],1)+1,10)))</f>
        <v>0</v>
      </c>
      <c r="F666">
        <v>2014</v>
      </c>
    </row>
    <row r="667" spans="1:6" x14ac:dyDescent="0.45">
      <c r="A667" s="13" t="s">
        <v>47</v>
      </c>
      <c r="B667" s="13" t="s">
        <v>46</v>
      </c>
      <c r="C667" s="34" t="s">
        <v>54</v>
      </c>
      <c r="D667" s="4">
        <f>VALUE(TRIM(LEFT(Kaikki_matsit[[#This Row],[Tulos]],    FIND($C$5,Kaikki_matsit[[#This Row],[Tulos]],1)-1)))</f>
        <v>0</v>
      </c>
      <c r="E667" s="4">
        <f>VALUE(TRIM(MID(Kaikki_matsit[[#This Row],[Tulos]],    FIND($C$5,Kaikki_matsit[[#This Row],[Tulos]],1)+1,10)))</f>
        <v>1</v>
      </c>
      <c r="F667">
        <v>2014</v>
      </c>
    </row>
    <row r="668" spans="1:6" x14ac:dyDescent="0.45">
      <c r="A668" s="13" t="s">
        <v>47</v>
      </c>
      <c r="B668" s="13" t="s">
        <v>18</v>
      </c>
      <c r="C668" s="34" t="s">
        <v>19</v>
      </c>
      <c r="D668" s="4">
        <f>VALUE(TRIM(LEFT(Kaikki_matsit[[#This Row],[Tulos]],    FIND($C$5,Kaikki_matsit[[#This Row],[Tulos]],1)-1)))</f>
        <v>1</v>
      </c>
      <c r="E668" s="4">
        <f>VALUE(TRIM(MID(Kaikki_matsit[[#This Row],[Tulos]],    FIND($C$5,Kaikki_matsit[[#This Row],[Tulos]],1)+1,10)))</f>
        <v>1</v>
      </c>
      <c r="F668">
        <v>2014</v>
      </c>
    </row>
    <row r="669" spans="1:6" x14ac:dyDescent="0.45">
      <c r="A669" s="13" t="s">
        <v>47</v>
      </c>
      <c r="B669" s="13" t="s">
        <v>14</v>
      </c>
      <c r="C669" s="34" t="s">
        <v>16</v>
      </c>
      <c r="D669" s="4">
        <f>VALUE(TRIM(LEFT(Kaikki_matsit[[#This Row],[Tulos]],    FIND($C$5,Kaikki_matsit[[#This Row],[Tulos]],1)-1)))</f>
        <v>2</v>
      </c>
      <c r="E669" s="4">
        <f>VALUE(TRIM(MID(Kaikki_matsit[[#This Row],[Tulos]],    FIND($C$5,Kaikki_matsit[[#This Row],[Tulos]],1)+1,10)))</f>
        <v>0</v>
      </c>
      <c r="F669">
        <v>2014</v>
      </c>
    </row>
    <row r="670" spans="1:6" x14ac:dyDescent="0.45">
      <c r="A670" s="13" t="s">
        <v>47</v>
      </c>
      <c r="B670" s="13" t="s">
        <v>48</v>
      </c>
      <c r="C670" s="34" t="s">
        <v>19</v>
      </c>
      <c r="D670" s="4">
        <f>VALUE(TRIM(LEFT(Kaikki_matsit[[#This Row],[Tulos]],    FIND($C$5,Kaikki_matsit[[#This Row],[Tulos]],1)-1)))</f>
        <v>1</v>
      </c>
      <c r="E670" s="4">
        <f>VALUE(TRIM(MID(Kaikki_matsit[[#This Row],[Tulos]],    FIND($C$5,Kaikki_matsit[[#This Row],[Tulos]],1)+1,10)))</f>
        <v>1</v>
      </c>
      <c r="F670">
        <v>2014</v>
      </c>
    </row>
    <row r="671" spans="1:6" x14ac:dyDescent="0.45">
      <c r="A671" s="13" t="s">
        <v>47</v>
      </c>
      <c r="B671" s="13" t="s">
        <v>49</v>
      </c>
      <c r="C671" s="34" t="s">
        <v>54</v>
      </c>
      <c r="D671" s="4">
        <f>VALUE(TRIM(LEFT(Kaikki_matsit[[#This Row],[Tulos]],    FIND($C$5,Kaikki_matsit[[#This Row],[Tulos]],1)-1)))</f>
        <v>0</v>
      </c>
      <c r="E671" s="4">
        <f>VALUE(TRIM(MID(Kaikki_matsit[[#This Row],[Tulos]],    FIND($C$5,Kaikki_matsit[[#This Row],[Tulos]],1)+1,10)))</f>
        <v>1</v>
      </c>
      <c r="F671">
        <v>2014</v>
      </c>
    </row>
    <row r="672" spans="1:6" x14ac:dyDescent="0.45">
      <c r="A672" s="13" t="s">
        <v>47</v>
      </c>
      <c r="B672" s="13" t="s">
        <v>50</v>
      </c>
      <c r="C672" s="34" t="s">
        <v>52</v>
      </c>
      <c r="D672" s="4">
        <f>VALUE(TRIM(LEFT(Kaikki_matsit[[#This Row],[Tulos]],    FIND($C$5,Kaikki_matsit[[#This Row],[Tulos]],1)-1)))</f>
        <v>0</v>
      </c>
      <c r="E672" s="4">
        <f>VALUE(TRIM(MID(Kaikki_matsit[[#This Row],[Tulos]],    FIND($C$5,Kaikki_matsit[[#This Row],[Tulos]],1)+1,10)))</f>
        <v>0</v>
      </c>
      <c r="F672">
        <v>2014</v>
      </c>
    </row>
    <row r="673" spans="1:6" x14ac:dyDescent="0.45">
      <c r="A673" s="13" t="s">
        <v>47</v>
      </c>
      <c r="B673" s="13" t="s">
        <v>51</v>
      </c>
      <c r="C673" s="34" t="s">
        <v>63</v>
      </c>
      <c r="D673" s="4">
        <f>VALUE(TRIM(LEFT(Kaikki_matsit[[#This Row],[Tulos]],    FIND($C$5,Kaikki_matsit[[#This Row],[Tulos]],1)-1)))</f>
        <v>3</v>
      </c>
      <c r="E673" s="4">
        <f>VALUE(TRIM(MID(Kaikki_matsit[[#This Row],[Tulos]],    FIND($C$5,Kaikki_matsit[[#This Row],[Tulos]],1)+1,10)))</f>
        <v>1</v>
      </c>
      <c r="F673">
        <v>2014</v>
      </c>
    </row>
    <row r="674" spans="1:6" x14ac:dyDescent="0.45">
      <c r="A674" s="13" t="s">
        <v>14</v>
      </c>
      <c r="B674" s="13" t="s">
        <v>17</v>
      </c>
      <c r="C674" s="34" t="s">
        <v>15</v>
      </c>
      <c r="D674" s="4">
        <f>VALUE(TRIM(LEFT(Kaikki_matsit[[#This Row],[Tulos]],    FIND($C$5,Kaikki_matsit[[#This Row],[Tulos]],1)-1)))</f>
        <v>1</v>
      </c>
      <c r="E674" s="4">
        <f>VALUE(TRIM(MID(Kaikki_matsit[[#This Row],[Tulos]],    FIND($C$5,Kaikki_matsit[[#This Row],[Tulos]],1)+1,10)))</f>
        <v>3</v>
      </c>
      <c r="F674">
        <v>2014</v>
      </c>
    </row>
    <row r="675" spans="1:6" x14ac:dyDescent="0.45">
      <c r="A675" s="13" t="s">
        <v>14</v>
      </c>
      <c r="B675" s="13" t="s">
        <v>39</v>
      </c>
      <c r="C675" s="34" t="s">
        <v>54</v>
      </c>
      <c r="D675" s="4">
        <f>VALUE(TRIM(LEFT(Kaikki_matsit[[#This Row],[Tulos]],    FIND($C$5,Kaikki_matsit[[#This Row],[Tulos]],1)-1)))</f>
        <v>0</v>
      </c>
      <c r="E675" s="4">
        <f>VALUE(TRIM(MID(Kaikki_matsit[[#This Row],[Tulos]],    FIND($C$5,Kaikki_matsit[[#This Row],[Tulos]],1)+1,10)))</f>
        <v>1</v>
      </c>
      <c r="F675">
        <v>2014</v>
      </c>
    </row>
    <row r="676" spans="1:6" x14ac:dyDescent="0.45">
      <c r="A676" s="13" t="s">
        <v>14</v>
      </c>
      <c r="B676" s="13" t="s">
        <v>41</v>
      </c>
      <c r="C676" s="34" t="s">
        <v>58</v>
      </c>
      <c r="D676" s="4">
        <f>VALUE(TRIM(LEFT(Kaikki_matsit[[#This Row],[Tulos]],    FIND($C$5,Kaikki_matsit[[#This Row],[Tulos]],1)-1)))</f>
        <v>4</v>
      </c>
      <c r="E676" s="4">
        <f>VALUE(TRIM(MID(Kaikki_matsit[[#This Row],[Tulos]],    FIND($C$5,Kaikki_matsit[[#This Row],[Tulos]],1)+1,10)))</f>
        <v>0</v>
      </c>
      <c r="F676">
        <v>2014</v>
      </c>
    </row>
    <row r="677" spans="1:6" x14ac:dyDescent="0.45">
      <c r="A677" s="13" t="s">
        <v>14</v>
      </c>
      <c r="B677" s="13" t="s">
        <v>5</v>
      </c>
      <c r="C677" s="34" t="s">
        <v>75</v>
      </c>
      <c r="D677" s="4">
        <f>VALUE(TRIM(LEFT(Kaikki_matsit[[#This Row],[Tulos]],    FIND($C$5,Kaikki_matsit[[#This Row],[Tulos]],1)-1)))</f>
        <v>3</v>
      </c>
      <c r="E677" s="4">
        <f>VALUE(TRIM(MID(Kaikki_matsit[[#This Row],[Tulos]],    FIND($C$5,Kaikki_matsit[[#This Row],[Tulos]],1)+1,10)))</f>
        <v>4</v>
      </c>
      <c r="F677">
        <v>2014</v>
      </c>
    </row>
    <row r="678" spans="1:6" x14ac:dyDescent="0.45">
      <c r="A678" s="13" t="s">
        <v>14</v>
      </c>
      <c r="B678" s="13" t="s">
        <v>8</v>
      </c>
      <c r="C678" s="34" t="s">
        <v>52</v>
      </c>
      <c r="D678" s="4">
        <f>VALUE(TRIM(LEFT(Kaikki_matsit[[#This Row],[Tulos]],    FIND($C$5,Kaikki_matsit[[#This Row],[Tulos]],1)-1)))</f>
        <v>0</v>
      </c>
      <c r="E678" s="4">
        <f>VALUE(TRIM(MID(Kaikki_matsit[[#This Row],[Tulos]],    FIND($C$5,Kaikki_matsit[[#This Row],[Tulos]],1)+1,10)))</f>
        <v>0</v>
      </c>
      <c r="F678">
        <v>2014</v>
      </c>
    </row>
    <row r="679" spans="1:6" x14ac:dyDescent="0.45">
      <c r="A679" s="13" t="s">
        <v>14</v>
      </c>
      <c r="B679" s="13" t="s">
        <v>10</v>
      </c>
      <c r="C679" s="34" t="s">
        <v>54</v>
      </c>
      <c r="D679" s="4">
        <f>VALUE(TRIM(LEFT(Kaikki_matsit[[#This Row],[Tulos]],    FIND($C$5,Kaikki_matsit[[#This Row],[Tulos]],1)-1)))</f>
        <v>0</v>
      </c>
      <c r="E679" s="4">
        <f>VALUE(TRIM(MID(Kaikki_matsit[[#This Row],[Tulos]],    FIND($C$5,Kaikki_matsit[[#This Row],[Tulos]],1)+1,10)))</f>
        <v>1</v>
      </c>
      <c r="F679">
        <v>2014</v>
      </c>
    </row>
    <row r="680" spans="1:6" x14ac:dyDescent="0.45">
      <c r="A680" s="13" t="s">
        <v>14</v>
      </c>
      <c r="B680" s="13" t="s">
        <v>7</v>
      </c>
      <c r="C680" s="34" t="s">
        <v>54</v>
      </c>
      <c r="D680" s="4">
        <f>VALUE(TRIM(LEFT(Kaikki_matsit[[#This Row],[Tulos]],    FIND($C$5,Kaikki_matsit[[#This Row],[Tulos]],1)-1)))</f>
        <v>0</v>
      </c>
      <c r="E680" s="4">
        <f>VALUE(TRIM(MID(Kaikki_matsit[[#This Row],[Tulos]],    FIND($C$5,Kaikki_matsit[[#This Row],[Tulos]],1)+1,10)))</f>
        <v>1</v>
      </c>
      <c r="F680">
        <v>2014</v>
      </c>
    </row>
    <row r="681" spans="1:6" x14ac:dyDescent="0.45">
      <c r="A681" s="13" t="s">
        <v>14</v>
      </c>
      <c r="B681" s="13" t="s">
        <v>42</v>
      </c>
      <c r="C681" s="34" t="s">
        <v>11</v>
      </c>
      <c r="D681" s="4">
        <f>VALUE(TRIM(LEFT(Kaikki_matsit[[#This Row],[Tulos]],    FIND($C$5,Kaikki_matsit[[#This Row],[Tulos]],1)-1)))</f>
        <v>0</v>
      </c>
      <c r="E681" s="4">
        <f>VALUE(TRIM(MID(Kaikki_matsit[[#This Row],[Tulos]],    FIND($C$5,Kaikki_matsit[[#This Row],[Tulos]],1)+1,10)))</f>
        <v>2</v>
      </c>
      <c r="F681">
        <v>2014</v>
      </c>
    </row>
    <row r="682" spans="1:6" x14ac:dyDescent="0.45">
      <c r="A682" s="13" t="s">
        <v>14</v>
      </c>
      <c r="B682" s="13" t="s">
        <v>12</v>
      </c>
      <c r="C682" s="34" t="s">
        <v>15</v>
      </c>
      <c r="D682" s="4">
        <f>VALUE(TRIM(LEFT(Kaikki_matsit[[#This Row],[Tulos]],    FIND($C$5,Kaikki_matsit[[#This Row],[Tulos]],1)-1)))</f>
        <v>1</v>
      </c>
      <c r="E682" s="4">
        <f>VALUE(TRIM(MID(Kaikki_matsit[[#This Row],[Tulos]],    FIND($C$5,Kaikki_matsit[[#This Row],[Tulos]],1)+1,10)))</f>
        <v>3</v>
      </c>
      <c r="F682">
        <v>2014</v>
      </c>
    </row>
    <row r="683" spans="1:6" x14ac:dyDescent="0.45">
      <c r="A683" s="13" t="s">
        <v>14</v>
      </c>
      <c r="B683" s="13" t="s">
        <v>43</v>
      </c>
      <c r="C683" s="34" t="s">
        <v>53</v>
      </c>
      <c r="D683" s="4">
        <f>VALUE(TRIM(LEFT(Kaikki_matsit[[#This Row],[Tulos]],    FIND($C$5,Kaikki_matsit[[#This Row],[Tulos]],1)-1)))</f>
        <v>1</v>
      </c>
      <c r="E683" s="4">
        <f>VALUE(TRIM(MID(Kaikki_matsit[[#This Row],[Tulos]],    FIND($C$5,Kaikki_matsit[[#This Row],[Tulos]],1)+1,10)))</f>
        <v>0</v>
      </c>
      <c r="F683">
        <v>2014</v>
      </c>
    </row>
    <row r="684" spans="1:6" x14ac:dyDescent="0.45">
      <c r="A684" s="13" t="s">
        <v>14</v>
      </c>
      <c r="B684" s="13" t="s">
        <v>44</v>
      </c>
      <c r="C684" s="34" t="s">
        <v>6</v>
      </c>
      <c r="D684" s="4">
        <f>VALUE(TRIM(LEFT(Kaikki_matsit[[#This Row],[Tulos]],    FIND($C$5,Kaikki_matsit[[#This Row],[Tulos]],1)-1)))</f>
        <v>1</v>
      </c>
      <c r="E684" s="4">
        <f>VALUE(TRIM(MID(Kaikki_matsit[[#This Row],[Tulos]],    FIND($C$5,Kaikki_matsit[[#This Row],[Tulos]],1)+1,10)))</f>
        <v>2</v>
      </c>
      <c r="F684">
        <v>2014</v>
      </c>
    </row>
    <row r="685" spans="1:6" x14ac:dyDescent="0.45">
      <c r="A685" s="13" t="s">
        <v>14</v>
      </c>
      <c r="B685" s="13" t="s">
        <v>45</v>
      </c>
      <c r="C685" s="34" t="s">
        <v>13</v>
      </c>
      <c r="D685" s="4">
        <f>VALUE(TRIM(LEFT(Kaikki_matsit[[#This Row],[Tulos]],    FIND($C$5,Kaikki_matsit[[#This Row],[Tulos]],1)-1)))</f>
        <v>2</v>
      </c>
      <c r="E685" s="4">
        <f>VALUE(TRIM(MID(Kaikki_matsit[[#This Row],[Tulos]],    FIND($C$5,Kaikki_matsit[[#This Row],[Tulos]],1)+1,10)))</f>
        <v>1</v>
      </c>
      <c r="F685">
        <v>2014</v>
      </c>
    </row>
    <row r="686" spans="1:6" x14ac:dyDescent="0.45">
      <c r="A686" s="13" t="s">
        <v>14</v>
      </c>
      <c r="B686" s="13" t="s">
        <v>46</v>
      </c>
      <c r="C686" s="34" t="s">
        <v>52</v>
      </c>
      <c r="D686" s="4">
        <f>VALUE(TRIM(LEFT(Kaikki_matsit[[#This Row],[Tulos]],    FIND($C$5,Kaikki_matsit[[#This Row],[Tulos]],1)-1)))</f>
        <v>0</v>
      </c>
      <c r="E686" s="4">
        <f>VALUE(TRIM(MID(Kaikki_matsit[[#This Row],[Tulos]],    FIND($C$5,Kaikki_matsit[[#This Row],[Tulos]],1)+1,10)))</f>
        <v>0</v>
      </c>
      <c r="F686">
        <v>2014</v>
      </c>
    </row>
    <row r="687" spans="1:6" x14ac:dyDescent="0.45">
      <c r="A687" s="13" t="s">
        <v>14</v>
      </c>
      <c r="B687" s="13" t="s">
        <v>18</v>
      </c>
      <c r="C687" s="34" t="s">
        <v>9</v>
      </c>
      <c r="D687" s="4">
        <f>VALUE(TRIM(LEFT(Kaikki_matsit[[#This Row],[Tulos]],    FIND($C$5,Kaikki_matsit[[#This Row],[Tulos]],1)-1)))</f>
        <v>2</v>
      </c>
      <c r="E687" s="4">
        <f>VALUE(TRIM(MID(Kaikki_matsit[[#This Row],[Tulos]],    FIND($C$5,Kaikki_matsit[[#This Row],[Tulos]],1)+1,10)))</f>
        <v>2</v>
      </c>
      <c r="F687">
        <v>2014</v>
      </c>
    </row>
    <row r="688" spans="1:6" x14ac:dyDescent="0.45">
      <c r="A688" s="13" t="s">
        <v>14</v>
      </c>
      <c r="B688" s="13" t="s">
        <v>47</v>
      </c>
      <c r="C688" s="34" t="s">
        <v>53</v>
      </c>
      <c r="D688" s="4">
        <f>VALUE(TRIM(LEFT(Kaikki_matsit[[#This Row],[Tulos]],    FIND($C$5,Kaikki_matsit[[#This Row],[Tulos]],1)-1)))</f>
        <v>1</v>
      </c>
      <c r="E688" s="4">
        <f>VALUE(TRIM(MID(Kaikki_matsit[[#This Row],[Tulos]],    FIND($C$5,Kaikki_matsit[[#This Row],[Tulos]],1)+1,10)))</f>
        <v>0</v>
      </c>
      <c r="F688">
        <v>2014</v>
      </c>
    </row>
    <row r="689" spans="1:6" x14ac:dyDescent="0.45">
      <c r="A689" s="13" t="s">
        <v>14</v>
      </c>
      <c r="B689" s="13" t="s">
        <v>48</v>
      </c>
      <c r="C689" s="34" t="s">
        <v>15</v>
      </c>
      <c r="D689" s="4">
        <f>VALUE(TRIM(LEFT(Kaikki_matsit[[#This Row],[Tulos]],    FIND($C$5,Kaikki_matsit[[#This Row],[Tulos]],1)-1)))</f>
        <v>1</v>
      </c>
      <c r="E689" s="4">
        <f>VALUE(TRIM(MID(Kaikki_matsit[[#This Row],[Tulos]],    FIND($C$5,Kaikki_matsit[[#This Row],[Tulos]],1)+1,10)))</f>
        <v>3</v>
      </c>
      <c r="F689">
        <v>2014</v>
      </c>
    </row>
    <row r="690" spans="1:6" x14ac:dyDescent="0.45">
      <c r="A690" s="13" t="s">
        <v>14</v>
      </c>
      <c r="B690" s="13" t="s">
        <v>49</v>
      </c>
      <c r="C690" s="34" t="s">
        <v>6</v>
      </c>
      <c r="D690" s="4">
        <f>VALUE(TRIM(LEFT(Kaikki_matsit[[#This Row],[Tulos]],    FIND($C$5,Kaikki_matsit[[#This Row],[Tulos]],1)-1)))</f>
        <v>1</v>
      </c>
      <c r="E690" s="4">
        <f>VALUE(TRIM(MID(Kaikki_matsit[[#This Row],[Tulos]],    FIND($C$5,Kaikki_matsit[[#This Row],[Tulos]],1)+1,10)))</f>
        <v>2</v>
      </c>
      <c r="F690">
        <v>2014</v>
      </c>
    </row>
    <row r="691" spans="1:6" x14ac:dyDescent="0.45">
      <c r="A691" s="13" t="s">
        <v>14</v>
      </c>
      <c r="B691" s="13" t="s">
        <v>50</v>
      </c>
      <c r="C691" s="34" t="s">
        <v>16</v>
      </c>
      <c r="D691" s="4">
        <f>VALUE(TRIM(LEFT(Kaikki_matsit[[#This Row],[Tulos]],    FIND($C$5,Kaikki_matsit[[#This Row],[Tulos]],1)-1)))</f>
        <v>2</v>
      </c>
      <c r="E691" s="4">
        <f>VALUE(TRIM(MID(Kaikki_matsit[[#This Row],[Tulos]],    FIND($C$5,Kaikki_matsit[[#This Row],[Tulos]],1)+1,10)))</f>
        <v>0</v>
      </c>
      <c r="F691">
        <v>2014</v>
      </c>
    </row>
    <row r="692" spans="1:6" x14ac:dyDescent="0.45">
      <c r="A692" s="13" t="s">
        <v>14</v>
      </c>
      <c r="B692" s="13" t="s">
        <v>51</v>
      </c>
      <c r="C692" s="34" t="s">
        <v>6</v>
      </c>
      <c r="D692" s="4">
        <f>VALUE(TRIM(LEFT(Kaikki_matsit[[#This Row],[Tulos]],    FIND($C$5,Kaikki_matsit[[#This Row],[Tulos]],1)-1)))</f>
        <v>1</v>
      </c>
      <c r="E692" s="4">
        <f>VALUE(TRIM(MID(Kaikki_matsit[[#This Row],[Tulos]],    FIND($C$5,Kaikki_matsit[[#This Row],[Tulos]],1)+1,10)))</f>
        <v>2</v>
      </c>
      <c r="F692">
        <v>2014</v>
      </c>
    </row>
    <row r="693" spans="1:6" x14ac:dyDescent="0.45">
      <c r="A693" s="13" t="s">
        <v>48</v>
      </c>
      <c r="B693" s="13" t="s">
        <v>17</v>
      </c>
      <c r="C693" s="34" t="s">
        <v>6</v>
      </c>
      <c r="D693" s="4">
        <f>VALUE(TRIM(LEFT(Kaikki_matsit[[#This Row],[Tulos]],    FIND($C$5,Kaikki_matsit[[#This Row],[Tulos]],1)-1)))</f>
        <v>1</v>
      </c>
      <c r="E693" s="4">
        <f>VALUE(TRIM(MID(Kaikki_matsit[[#This Row],[Tulos]],    FIND($C$5,Kaikki_matsit[[#This Row],[Tulos]],1)+1,10)))</f>
        <v>2</v>
      </c>
      <c r="F693">
        <v>2014</v>
      </c>
    </row>
    <row r="694" spans="1:6" x14ac:dyDescent="0.45">
      <c r="A694" s="13" t="s">
        <v>48</v>
      </c>
      <c r="B694" s="13" t="s">
        <v>39</v>
      </c>
      <c r="C694" s="34" t="s">
        <v>62</v>
      </c>
      <c r="D694" s="4">
        <f>VALUE(TRIM(LEFT(Kaikki_matsit[[#This Row],[Tulos]],    FIND($C$5,Kaikki_matsit[[#This Row],[Tulos]],1)-1)))</f>
        <v>4</v>
      </c>
      <c r="E694" s="4">
        <f>VALUE(TRIM(MID(Kaikki_matsit[[#This Row],[Tulos]],    FIND($C$5,Kaikki_matsit[[#This Row],[Tulos]],1)+1,10)))</f>
        <v>1</v>
      </c>
      <c r="F694">
        <v>2014</v>
      </c>
    </row>
    <row r="695" spans="1:6" x14ac:dyDescent="0.45">
      <c r="A695" s="13" t="s">
        <v>48</v>
      </c>
      <c r="B695" s="13" t="s">
        <v>41</v>
      </c>
      <c r="C695" s="34" t="s">
        <v>40</v>
      </c>
      <c r="D695" s="4">
        <f>VALUE(TRIM(LEFT(Kaikki_matsit[[#This Row],[Tulos]],    FIND($C$5,Kaikki_matsit[[#This Row],[Tulos]],1)-1)))</f>
        <v>3</v>
      </c>
      <c r="E695" s="4">
        <f>VALUE(TRIM(MID(Kaikki_matsit[[#This Row],[Tulos]],    FIND($C$5,Kaikki_matsit[[#This Row],[Tulos]],1)+1,10)))</f>
        <v>0</v>
      </c>
      <c r="F695">
        <v>2014</v>
      </c>
    </row>
    <row r="696" spans="1:6" x14ac:dyDescent="0.45">
      <c r="A696" s="13" t="s">
        <v>48</v>
      </c>
      <c r="B696" s="13" t="s">
        <v>5</v>
      </c>
      <c r="C696" s="34" t="s">
        <v>54</v>
      </c>
      <c r="D696" s="4">
        <f>VALUE(TRIM(LEFT(Kaikki_matsit[[#This Row],[Tulos]],    FIND($C$5,Kaikki_matsit[[#This Row],[Tulos]],1)-1)))</f>
        <v>0</v>
      </c>
      <c r="E696" s="4">
        <f>VALUE(TRIM(MID(Kaikki_matsit[[#This Row],[Tulos]],    FIND($C$5,Kaikki_matsit[[#This Row],[Tulos]],1)+1,10)))</f>
        <v>1</v>
      </c>
      <c r="F696">
        <v>2014</v>
      </c>
    </row>
    <row r="697" spans="1:6" x14ac:dyDescent="0.45">
      <c r="A697" s="13" t="s">
        <v>48</v>
      </c>
      <c r="B697" s="13" t="s">
        <v>8</v>
      </c>
      <c r="C697" s="34" t="s">
        <v>19</v>
      </c>
      <c r="D697" s="4">
        <f>VALUE(TRIM(LEFT(Kaikki_matsit[[#This Row],[Tulos]],    FIND($C$5,Kaikki_matsit[[#This Row],[Tulos]],1)-1)))</f>
        <v>1</v>
      </c>
      <c r="E697" s="4">
        <f>VALUE(TRIM(MID(Kaikki_matsit[[#This Row],[Tulos]],    FIND($C$5,Kaikki_matsit[[#This Row],[Tulos]],1)+1,10)))</f>
        <v>1</v>
      </c>
      <c r="F697">
        <v>2014</v>
      </c>
    </row>
    <row r="698" spans="1:6" x14ac:dyDescent="0.45">
      <c r="A698" s="13" t="s">
        <v>48</v>
      </c>
      <c r="B698" s="13" t="s">
        <v>10</v>
      </c>
      <c r="C698" s="34" t="s">
        <v>6</v>
      </c>
      <c r="D698" s="4">
        <f>VALUE(TRIM(LEFT(Kaikki_matsit[[#This Row],[Tulos]],    FIND($C$5,Kaikki_matsit[[#This Row],[Tulos]],1)-1)))</f>
        <v>1</v>
      </c>
      <c r="E698" s="4">
        <f>VALUE(TRIM(MID(Kaikki_matsit[[#This Row],[Tulos]],    FIND($C$5,Kaikki_matsit[[#This Row],[Tulos]],1)+1,10)))</f>
        <v>2</v>
      </c>
      <c r="F698">
        <v>2014</v>
      </c>
    </row>
    <row r="699" spans="1:6" x14ac:dyDescent="0.45">
      <c r="A699" s="13" t="s">
        <v>48</v>
      </c>
      <c r="B699" s="13" t="s">
        <v>7</v>
      </c>
      <c r="C699" s="34" t="s">
        <v>16</v>
      </c>
      <c r="D699" s="4">
        <f>VALUE(TRIM(LEFT(Kaikki_matsit[[#This Row],[Tulos]],    FIND($C$5,Kaikki_matsit[[#This Row],[Tulos]],1)-1)))</f>
        <v>2</v>
      </c>
      <c r="E699" s="4">
        <f>VALUE(TRIM(MID(Kaikki_matsit[[#This Row],[Tulos]],    FIND($C$5,Kaikki_matsit[[#This Row],[Tulos]],1)+1,10)))</f>
        <v>0</v>
      </c>
      <c r="F699">
        <v>2014</v>
      </c>
    </row>
    <row r="700" spans="1:6" x14ac:dyDescent="0.45">
      <c r="A700" s="13" t="s">
        <v>48</v>
      </c>
      <c r="B700" s="13" t="s">
        <v>42</v>
      </c>
      <c r="C700" s="34" t="s">
        <v>19</v>
      </c>
      <c r="D700" s="4">
        <f>VALUE(TRIM(LEFT(Kaikki_matsit[[#This Row],[Tulos]],    FIND($C$5,Kaikki_matsit[[#This Row],[Tulos]],1)-1)))</f>
        <v>1</v>
      </c>
      <c r="E700" s="4">
        <f>VALUE(TRIM(MID(Kaikki_matsit[[#This Row],[Tulos]],    FIND($C$5,Kaikki_matsit[[#This Row],[Tulos]],1)+1,10)))</f>
        <v>1</v>
      </c>
      <c r="F700">
        <v>2014</v>
      </c>
    </row>
    <row r="701" spans="1:6" x14ac:dyDescent="0.45">
      <c r="A701" s="13" t="s">
        <v>48</v>
      </c>
      <c r="B701" s="13" t="s">
        <v>12</v>
      </c>
      <c r="C701" s="34" t="s">
        <v>9</v>
      </c>
      <c r="D701" s="4">
        <f>VALUE(TRIM(LEFT(Kaikki_matsit[[#This Row],[Tulos]],    FIND($C$5,Kaikki_matsit[[#This Row],[Tulos]],1)-1)))</f>
        <v>2</v>
      </c>
      <c r="E701" s="4">
        <f>VALUE(TRIM(MID(Kaikki_matsit[[#This Row],[Tulos]],    FIND($C$5,Kaikki_matsit[[#This Row],[Tulos]],1)+1,10)))</f>
        <v>2</v>
      </c>
      <c r="F701">
        <v>2014</v>
      </c>
    </row>
    <row r="702" spans="1:6" x14ac:dyDescent="0.45">
      <c r="A702" s="13" t="s">
        <v>48</v>
      </c>
      <c r="B702" s="13" t="s">
        <v>43</v>
      </c>
      <c r="C702" s="34" t="s">
        <v>69</v>
      </c>
      <c r="D702" s="4">
        <f>VALUE(TRIM(LEFT(Kaikki_matsit[[#This Row],[Tulos]],    FIND($C$5,Kaikki_matsit[[#This Row],[Tulos]],1)-1)))</f>
        <v>2</v>
      </c>
      <c r="E702" s="4">
        <f>VALUE(TRIM(MID(Kaikki_matsit[[#This Row],[Tulos]],    FIND($C$5,Kaikki_matsit[[#This Row],[Tulos]],1)+1,10)))</f>
        <v>3</v>
      </c>
      <c r="F702">
        <v>2014</v>
      </c>
    </row>
    <row r="703" spans="1:6" x14ac:dyDescent="0.45">
      <c r="A703" s="13" t="s">
        <v>48</v>
      </c>
      <c r="B703" s="13" t="s">
        <v>44</v>
      </c>
      <c r="C703" s="34" t="s">
        <v>65</v>
      </c>
      <c r="D703" s="4">
        <f>VALUE(TRIM(LEFT(Kaikki_matsit[[#This Row],[Tulos]],    FIND($C$5,Kaikki_matsit[[#This Row],[Tulos]],1)-1)))</f>
        <v>1</v>
      </c>
      <c r="E703" s="4">
        <f>VALUE(TRIM(MID(Kaikki_matsit[[#This Row],[Tulos]],    FIND($C$5,Kaikki_matsit[[#This Row],[Tulos]],1)+1,10)))</f>
        <v>4</v>
      </c>
      <c r="F703">
        <v>2014</v>
      </c>
    </row>
    <row r="704" spans="1:6" x14ac:dyDescent="0.45">
      <c r="A704" s="13" t="s">
        <v>48</v>
      </c>
      <c r="B704" s="13" t="s">
        <v>45</v>
      </c>
      <c r="C704" s="34" t="s">
        <v>40</v>
      </c>
      <c r="D704" s="4">
        <f>VALUE(TRIM(LEFT(Kaikki_matsit[[#This Row],[Tulos]],    FIND($C$5,Kaikki_matsit[[#This Row],[Tulos]],1)-1)))</f>
        <v>3</v>
      </c>
      <c r="E704" s="4">
        <f>VALUE(TRIM(MID(Kaikki_matsit[[#This Row],[Tulos]],    FIND($C$5,Kaikki_matsit[[#This Row],[Tulos]],1)+1,10)))</f>
        <v>0</v>
      </c>
      <c r="F704">
        <v>2014</v>
      </c>
    </row>
    <row r="705" spans="1:6" x14ac:dyDescent="0.45">
      <c r="A705" s="13" t="s">
        <v>48</v>
      </c>
      <c r="B705" s="13" t="s">
        <v>46</v>
      </c>
      <c r="C705" s="34" t="s">
        <v>40</v>
      </c>
      <c r="D705" s="4">
        <f>VALUE(TRIM(LEFT(Kaikki_matsit[[#This Row],[Tulos]],    FIND($C$5,Kaikki_matsit[[#This Row],[Tulos]],1)-1)))</f>
        <v>3</v>
      </c>
      <c r="E705" s="4">
        <f>VALUE(TRIM(MID(Kaikki_matsit[[#This Row],[Tulos]],    FIND($C$5,Kaikki_matsit[[#This Row],[Tulos]],1)+1,10)))</f>
        <v>0</v>
      </c>
      <c r="F705">
        <v>2014</v>
      </c>
    </row>
    <row r="706" spans="1:6" x14ac:dyDescent="0.45">
      <c r="A706" s="13" t="s">
        <v>48</v>
      </c>
      <c r="B706" s="13" t="s">
        <v>18</v>
      </c>
      <c r="C706" s="34" t="s">
        <v>54</v>
      </c>
      <c r="D706" s="4">
        <f>VALUE(TRIM(LEFT(Kaikki_matsit[[#This Row],[Tulos]],    FIND($C$5,Kaikki_matsit[[#This Row],[Tulos]],1)-1)))</f>
        <v>0</v>
      </c>
      <c r="E706" s="4">
        <f>VALUE(TRIM(MID(Kaikki_matsit[[#This Row],[Tulos]],    FIND($C$5,Kaikki_matsit[[#This Row],[Tulos]],1)+1,10)))</f>
        <v>1</v>
      </c>
      <c r="F706">
        <v>2014</v>
      </c>
    </row>
    <row r="707" spans="1:6" x14ac:dyDescent="0.45">
      <c r="A707" s="13" t="s">
        <v>48</v>
      </c>
      <c r="B707" s="13" t="s">
        <v>47</v>
      </c>
      <c r="C707" s="34" t="s">
        <v>68</v>
      </c>
      <c r="D707" s="4">
        <f>VALUE(TRIM(LEFT(Kaikki_matsit[[#This Row],[Tulos]],    FIND($C$5,Kaikki_matsit[[#This Row],[Tulos]],1)-1)))</f>
        <v>3</v>
      </c>
      <c r="E707" s="4">
        <f>VALUE(TRIM(MID(Kaikki_matsit[[#This Row],[Tulos]],    FIND($C$5,Kaikki_matsit[[#This Row],[Tulos]],1)+1,10)))</f>
        <v>3</v>
      </c>
      <c r="F707">
        <v>2014</v>
      </c>
    </row>
    <row r="708" spans="1:6" x14ac:dyDescent="0.45">
      <c r="A708" s="13" t="s">
        <v>48</v>
      </c>
      <c r="B708" s="13" t="s">
        <v>14</v>
      </c>
      <c r="C708" s="34" t="s">
        <v>58</v>
      </c>
      <c r="D708" s="4">
        <f>VALUE(TRIM(LEFT(Kaikki_matsit[[#This Row],[Tulos]],    FIND($C$5,Kaikki_matsit[[#This Row],[Tulos]],1)-1)))</f>
        <v>4</v>
      </c>
      <c r="E708" s="4">
        <f>VALUE(TRIM(MID(Kaikki_matsit[[#This Row],[Tulos]],    FIND($C$5,Kaikki_matsit[[#This Row],[Tulos]],1)+1,10)))</f>
        <v>0</v>
      </c>
      <c r="F708">
        <v>2014</v>
      </c>
    </row>
    <row r="709" spans="1:6" x14ac:dyDescent="0.45">
      <c r="A709" s="13" t="s">
        <v>48</v>
      </c>
      <c r="B709" s="13" t="s">
        <v>49</v>
      </c>
      <c r="C709" s="34" t="s">
        <v>15</v>
      </c>
      <c r="D709" s="4">
        <f>VALUE(TRIM(LEFT(Kaikki_matsit[[#This Row],[Tulos]],    FIND($C$5,Kaikki_matsit[[#This Row],[Tulos]],1)-1)))</f>
        <v>1</v>
      </c>
      <c r="E709" s="4">
        <f>VALUE(TRIM(MID(Kaikki_matsit[[#This Row],[Tulos]],    FIND($C$5,Kaikki_matsit[[#This Row],[Tulos]],1)+1,10)))</f>
        <v>3</v>
      </c>
      <c r="F709">
        <v>2014</v>
      </c>
    </row>
    <row r="710" spans="1:6" x14ac:dyDescent="0.45">
      <c r="A710" s="13" t="s">
        <v>48</v>
      </c>
      <c r="B710" s="13" t="s">
        <v>50</v>
      </c>
      <c r="C710" s="34" t="s">
        <v>6</v>
      </c>
      <c r="D710" s="4">
        <f>VALUE(TRIM(LEFT(Kaikki_matsit[[#This Row],[Tulos]],    FIND($C$5,Kaikki_matsit[[#This Row],[Tulos]],1)-1)))</f>
        <v>1</v>
      </c>
      <c r="E710" s="4">
        <f>VALUE(TRIM(MID(Kaikki_matsit[[#This Row],[Tulos]],    FIND($C$5,Kaikki_matsit[[#This Row],[Tulos]],1)+1,10)))</f>
        <v>2</v>
      </c>
      <c r="F710">
        <v>2014</v>
      </c>
    </row>
    <row r="711" spans="1:6" x14ac:dyDescent="0.45">
      <c r="A711" s="13" t="s">
        <v>48</v>
      </c>
      <c r="B711" s="13" t="s">
        <v>51</v>
      </c>
      <c r="C711" s="34" t="s">
        <v>52</v>
      </c>
      <c r="D711" s="4">
        <f>VALUE(TRIM(LEFT(Kaikki_matsit[[#This Row],[Tulos]],    FIND($C$5,Kaikki_matsit[[#This Row],[Tulos]],1)-1)))</f>
        <v>0</v>
      </c>
      <c r="E711" s="4">
        <f>VALUE(TRIM(MID(Kaikki_matsit[[#This Row],[Tulos]],    FIND($C$5,Kaikki_matsit[[#This Row],[Tulos]],1)+1,10)))</f>
        <v>0</v>
      </c>
      <c r="F711">
        <v>2014</v>
      </c>
    </row>
    <row r="712" spans="1:6" x14ac:dyDescent="0.45">
      <c r="A712" s="13" t="s">
        <v>49</v>
      </c>
      <c r="B712" s="13" t="s">
        <v>17</v>
      </c>
      <c r="C712" s="34" t="s">
        <v>54</v>
      </c>
      <c r="D712" s="4">
        <f>VALUE(TRIM(LEFT(Kaikki_matsit[[#This Row],[Tulos]],    FIND($C$5,Kaikki_matsit[[#This Row],[Tulos]],1)-1)))</f>
        <v>0</v>
      </c>
      <c r="E712" s="4">
        <f>VALUE(TRIM(MID(Kaikki_matsit[[#This Row],[Tulos]],    FIND($C$5,Kaikki_matsit[[#This Row],[Tulos]],1)+1,10)))</f>
        <v>1</v>
      </c>
      <c r="F712">
        <v>2014</v>
      </c>
    </row>
    <row r="713" spans="1:6" x14ac:dyDescent="0.45">
      <c r="A713" s="13" t="s">
        <v>49</v>
      </c>
      <c r="B713" s="13" t="s">
        <v>39</v>
      </c>
      <c r="C713" s="34" t="s">
        <v>40</v>
      </c>
      <c r="D713" s="4">
        <f>VALUE(TRIM(LEFT(Kaikki_matsit[[#This Row],[Tulos]],    FIND($C$5,Kaikki_matsit[[#This Row],[Tulos]],1)-1)))</f>
        <v>3</v>
      </c>
      <c r="E713" s="4">
        <f>VALUE(TRIM(MID(Kaikki_matsit[[#This Row],[Tulos]],    FIND($C$5,Kaikki_matsit[[#This Row],[Tulos]],1)+1,10)))</f>
        <v>0</v>
      </c>
      <c r="F713">
        <v>2014</v>
      </c>
    </row>
    <row r="714" spans="1:6" x14ac:dyDescent="0.45">
      <c r="A714" s="13" t="s">
        <v>49</v>
      </c>
      <c r="B714" s="13" t="s">
        <v>41</v>
      </c>
      <c r="C714" s="34" t="s">
        <v>53</v>
      </c>
      <c r="D714" s="4">
        <f>VALUE(TRIM(LEFT(Kaikki_matsit[[#This Row],[Tulos]],    FIND($C$5,Kaikki_matsit[[#This Row],[Tulos]],1)-1)))</f>
        <v>1</v>
      </c>
      <c r="E714" s="4">
        <f>VALUE(TRIM(MID(Kaikki_matsit[[#This Row],[Tulos]],    FIND($C$5,Kaikki_matsit[[#This Row],[Tulos]],1)+1,10)))</f>
        <v>0</v>
      </c>
      <c r="F714">
        <v>2014</v>
      </c>
    </row>
    <row r="715" spans="1:6" x14ac:dyDescent="0.45">
      <c r="A715" s="13" t="s">
        <v>49</v>
      </c>
      <c r="B715" s="13" t="s">
        <v>5</v>
      </c>
      <c r="C715" s="34" t="s">
        <v>19</v>
      </c>
      <c r="D715" s="4">
        <f>VALUE(TRIM(LEFT(Kaikki_matsit[[#This Row],[Tulos]],    FIND($C$5,Kaikki_matsit[[#This Row],[Tulos]],1)-1)))</f>
        <v>1</v>
      </c>
      <c r="E715" s="4">
        <f>VALUE(TRIM(MID(Kaikki_matsit[[#This Row],[Tulos]],    FIND($C$5,Kaikki_matsit[[#This Row],[Tulos]],1)+1,10)))</f>
        <v>1</v>
      </c>
      <c r="F715">
        <v>2014</v>
      </c>
    </row>
    <row r="716" spans="1:6" x14ac:dyDescent="0.45">
      <c r="A716" s="13" t="s">
        <v>49</v>
      </c>
      <c r="B716" s="13" t="s">
        <v>8</v>
      </c>
      <c r="C716" s="34" t="s">
        <v>16</v>
      </c>
      <c r="D716" s="4">
        <f>VALUE(TRIM(LEFT(Kaikki_matsit[[#This Row],[Tulos]],    FIND($C$5,Kaikki_matsit[[#This Row],[Tulos]],1)-1)))</f>
        <v>2</v>
      </c>
      <c r="E716" s="4">
        <f>VALUE(TRIM(MID(Kaikki_matsit[[#This Row],[Tulos]],    FIND($C$5,Kaikki_matsit[[#This Row],[Tulos]],1)+1,10)))</f>
        <v>0</v>
      </c>
      <c r="F716">
        <v>2014</v>
      </c>
    </row>
    <row r="717" spans="1:6" x14ac:dyDescent="0.45">
      <c r="A717" s="13" t="s">
        <v>49</v>
      </c>
      <c r="B717" s="13" t="s">
        <v>10</v>
      </c>
      <c r="C717" s="34" t="s">
        <v>53</v>
      </c>
      <c r="D717" s="4">
        <f>VALUE(TRIM(LEFT(Kaikki_matsit[[#This Row],[Tulos]],    FIND($C$5,Kaikki_matsit[[#This Row],[Tulos]],1)-1)))</f>
        <v>1</v>
      </c>
      <c r="E717" s="4">
        <f>VALUE(TRIM(MID(Kaikki_matsit[[#This Row],[Tulos]],    FIND($C$5,Kaikki_matsit[[#This Row],[Tulos]],1)+1,10)))</f>
        <v>0</v>
      </c>
      <c r="F717">
        <v>2014</v>
      </c>
    </row>
    <row r="718" spans="1:6" x14ac:dyDescent="0.45">
      <c r="A718" s="13" t="s">
        <v>49</v>
      </c>
      <c r="B718" s="13" t="s">
        <v>7</v>
      </c>
      <c r="C718" s="34" t="s">
        <v>63</v>
      </c>
      <c r="D718" s="4">
        <f>VALUE(TRIM(LEFT(Kaikki_matsit[[#This Row],[Tulos]],    FIND($C$5,Kaikki_matsit[[#This Row],[Tulos]],1)-1)))</f>
        <v>3</v>
      </c>
      <c r="E718" s="4">
        <f>VALUE(TRIM(MID(Kaikki_matsit[[#This Row],[Tulos]],    FIND($C$5,Kaikki_matsit[[#This Row],[Tulos]],1)+1,10)))</f>
        <v>1</v>
      </c>
      <c r="F718">
        <v>2014</v>
      </c>
    </row>
    <row r="719" spans="1:6" x14ac:dyDescent="0.45">
      <c r="A719" s="13" t="s">
        <v>49</v>
      </c>
      <c r="B719" s="13" t="s">
        <v>42</v>
      </c>
      <c r="C719" s="34" t="s">
        <v>53</v>
      </c>
      <c r="D719" s="4">
        <f>VALUE(TRIM(LEFT(Kaikki_matsit[[#This Row],[Tulos]],    FIND($C$5,Kaikki_matsit[[#This Row],[Tulos]],1)-1)))</f>
        <v>1</v>
      </c>
      <c r="E719" s="4">
        <f>VALUE(TRIM(MID(Kaikki_matsit[[#This Row],[Tulos]],    FIND($C$5,Kaikki_matsit[[#This Row],[Tulos]],1)+1,10)))</f>
        <v>0</v>
      </c>
      <c r="F719">
        <v>2014</v>
      </c>
    </row>
    <row r="720" spans="1:6" x14ac:dyDescent="0.45">
      <c r="A720" s="13" t="s">
        <v>49</v>
      </c>
      <c r="B720" s="13" t="s">
        <v>12</v>
      </c>
      <c r="C720" s="34" t="s">
        <v>61</v>
      </c>
      <c r="D720" s="4">
        <f>VALUE(TRIM(LEFT(Kaikki_matsit[[#This Row],[Tulos]],    FIND($C$5,Kaikki_matsit[[#This Row],[Tulos]],1)-1)))</f>
        <v>0</v>
      </c>
      <c r="E720" s="4">
        <f>VALUE(TRIM(MID(Kaikki_matsit[[#This Row],[Tulos]],    FIND($C$5,Kaikki_matsit[[#This Row],[Tulos]],1)+1,10)))</f>
        <v>5</v>
      </c>
      <c r="F720">
        <v>2014</v>
      </c>
    </row>
    <row r="721" spans="1:6" x14ac:dyDescent="0.45">
      <c r="A721" s="13" t="s">
        <v>49</v>
      </c>
      <c r="B721" s="13" t="s">
        <v>43</v>
      </c>
      <c r="C721" s="34" t="s">
        <v>76</v>
      </c>
      <c r="D721" s="4">
        <f>VALUE(TRIM(LEFT(Kaikki_matsit[[#This Row],[Tulos]],    FIND($C$5,Kaikki_matsit[[#This Row],[Tulos]],1)-1)))</f>
        <v>1</v>
      </c>
      <c r="E721" s="4">
        <f>VALUE(TRIM(MID(Kaikki_matsit[[#This Row],[Tulos]],    FIND($C$5,Kaikki_matsit[[#This Row],[Tulos]],1)+1,10)))</f>
        <v>5</v>
      </c>
      <c r="F721">
        <v>2014</v>
      </c>
    </row>
    <row r="722" spans="1:6" x14ac:dyDescent="0.45">
      <c r="A722" s="13" t="s">
        <v>49</v>
      </c>
      <c r="B722" s="13" t="s">
        <v>44</v>
      </c>
      <c r="C722" s="34" t="s">
        <v>9</v>
      </c>
      <c r="D722" s="4">
        <f>VALUE(TRIM(LEFT(Kaikki_matsit[[#This Row],[Tulos]],    FIND($C$5,Kaikki_matsit[[#This Row],[Tulos]],1)-1)))</f>
        <v>2</v>
      </c>
      <c r="E722" s="4">
        <f>VALUE(TRIM(MID(Kaikki_matsit[[#This Row],[Tulos]],    FIND($C$5,Kaikki_matsit[[#This Row],[Tulos]],1)+1,10)))</f>
        <v>2</v>
      </c>
      <c r="F722">
        <v>2014</v>
      </c>
    </row>
    <row r="723" spans="1:6" x14ac:dyDescent="0.45">
      <c r="A723" s="13" t="s">
        <v>49</v>
      </c>
      <c r="B723" s="13" t="s">
        <v>45</v>
      </c>
      <c r="C723" s="34" t="s">
        <v>54</v>
      </c>
      <c r="D723" s="4">
        <f>VALUE(TRIM(LEFT(Kaikki_matsit[[#This Row],[Tulos]],    FIND($C$5,Kaikki_matsit[[#This Row],[Tulos]],1)-1)))</f>
        <v>0</v>
      </c>
      <c r="E723" s="4">
        <f>VALUE(TRIM(MID(Kaikki_matsit[[#This Row],[Tulos]],    FIND($C$5,Kaikki_matsit[[#This Row],[Tulos]],1)+1,10)))</f>
        <v>1</v>
      </c>
      <c r="F723">
        <v>2014</v>
      </c>
    </row>
    <row r="724" spans="1:6" x14ac:dyDescent="0.45">
      <c r="A724" s="13" t="s">
        <v>49</v>
      </c>
      <c r="B724" s="13" t="s">
        <v>46</v>
      </c>
      <c r="C724" s="34" t="s">
        <v>16</v>
      </c>
      <c r="D724" s="4">
        <f>VALUE(TRIM(LEFT(Kaikki_matsit[[#This Row],[Tulos]],    FIND($C$5,Kaikki_matsit[[#This Row],[Tulos]],1)-1)))</f>
        <v>2</v>
      </c>
      <c r="E724" s="4">
        <f>VALUE(TRIM(MID(Kaikki_matsit[[#This Row],[Tulos]],    FIND($C$5,Kaikki_matsit[[#This Row],[Tulos]],1)+1,10)))</f>
        <v>0</v>
      </c>
      <c r="F724">
        <v>2014</v>
      </c>
    </row>
    <row r="725" spans="1:6" x14ac:dyDescent="0.45">
      <c r="A725" s="13" t="s">
        <v>49</v>
      </c>
      <c r="B725" s="13" t="s">
        <v>18</v>
      </c>
      <c r="C725" s="34" t="s">
        <v>64</v>
      </c>
      <c r="D725" s="4">
        <f>VALUE(TRIM(LEFT(Kaikki_matsit[[#This Row],[Tulos]],    FIND($C$5,Kaikki_matsit[[#This Row],[Tulos]],1)-1)))</f>
        <v>3</v>
      </c>
      <c r="E725" s="4">
        <f>VALUE(TRIM(MID(Kaikki_matsit[[#This Row],[Tulos]],    FIND($C$5,Kaikki_matsit[[#This Row],[Tulos]],1)+1,10)))</f>
        <v>2</v>
      </c>
      <c r="F725">
        <v>2014</v>
      </c>
    </row>
    <row r="726" spans="1:6" x14ac:dyDescent="0.45">
      <c r="A726" s="13" t="s">
        <v>49</v>
      </c>
      <c r="B726" s="13" t="s">
        <v>47</v>
      </c>
      <c r="C726" s="34" t="s">
        <v>40</v>
      </c>
      <c r="D726" s="4">
        <f>VALUE(TRIM(LEFT(Kaikki_matsit[[#This Row],[Tulos]],    FIND($C$5,Kaikki_matsit[[#This Row],[Tulos]],1)-1)))</f>
        <v>3</v>
      </c>
      <c r="E726" s="4">
        <f>VALUE(TRIM(MID(Kaikki_matsit[[#This Row],[Tulos]],    FIND($C$5,Kaikki_matsit[[#This Row],[Tulos]],1)+1,10)))</f>
        <v>0</v>
      </c>
      <c r="F726">
        <v>2014</v>
      </c>
    </row>
    <row r="727" spans="1:6" x14ac:dyDescent="0.45">
      <c r="A727" s="13" t="s">
        <v>49</v>
      </c>
      <c r="B727" s="13" t="s">
        <v>14</v>
      </c>
      <c r="C727" s="34" t="s">
        <v>71</v>
      </c>
      <c r="D727" s="4">
        <f>VALUE(TRIM(LEFT(Kaikki_matsit[[#This Row],[Tulos]],    FIND($C$5,Kaikki_matsit[[#This Row],[Tulos]],1)-1)))</f>
        <v>5</v>
      </c>
      <c r="E727" s="4">
        <f>VALUE(TRIM(MID(Kaikki_matsit[[#This Row],[Tulos]],    FIND($C$5,Kaikki_matsit[[#This Row],[Tulos]],1)+1,10)))</f>
        <v>1</v>
      </c>
      <c r="F727">
        <v>2014</v>
      </c>
    </row>
    <row r="728" spans="1:6" x14ac:dyDescent="0.45">
      <c r="A728" s="13" t="s">
        <v>49</v>
      </c>
      <c r="B728" s="13" t="s">
        <v>48</v>
      </c>
      <c r="C728" s="34" t="s">
        <v>53</v>
      </c>
      <c r="D728" s="4">
        <f>VALUE(TRIM(LEFT(Kaikki_matsit[[#This Row],[Tulos]],    FIND($C$5,Kaikki_matsit[[#This Row],[Tulos]],1)-1)))</f>
        <v>1</v>
      </c>
      <c r="E728" s="4">
        <f>VALUE(TRIM(MID(Kaikki_matsit[[#This Row],[Tulos]],    FIND($C$5,Kaikki_matsit[[#This Row],[Tulos]],1)+1,10)))</f>
        <v>0</v>
      </c>
      <c r="F728">
        <v>2014</v>
      </c>
    </row>
    <row r="729" spans="1:6" x14ac:dyDescent="0.45">
      <c r="A729" s="13" t="s">
        <v>49</v>
      </c>
      <c r="B729" s="13" t="s">
        <v>50</v>
      </c>
      <c r="C729" s="34" t="s">
        <v>19</v>
      </c>
      <c r="D729" s="4">
        <f>VALUE(TRIM(LEFT(Kaikki_matsit[[#This Row],[Tulos]],    FIND($C$5,Kaikki_matsit[[#This Row],[Tulos]],1)-1)))</f>
        <v>1</v>
      </c>
      <c r="E729" s="4">
        <f>VALUE(TRIM(MID(Kaikki_matsit[[#This Row],[Tulos]],    FIND($C$5,Kaikki_matsit[[#This Row],[Tulos]],1)+1,10)))</f>
        <v>1</v>
      </c>
      <c r="F729">
        <v>2014</v>
      </c>
    </row>
    <row r="730" spans="1:6" x14ac:dyDescent="0.45">
      <c r="A730" s="13" t="s">
        <v>49</v>
      </c>
      <c r="B730" s="13" t="s">
        <v>51</v>
      </c>
      <c r="C730" s="34" t="s">
        <v>55</v>
      </c>
      <c r="D730" s="4">
        <f>VALUE(TRIM(LEFT(Kaikki_matsit[[#This Row],[Tulos]],    FIND($C$5,Kaikki_matsit[[#This Row],[Tulos]],1)-1)))</f>
        <v>0</v>
      </c>
      <c r="E730" s="4">
        <f>VALUE(TRIM(MID(Kaikki_matsit[[#This Row],[Tulos]],    FIND($C$5,Kaikki_matsit[[#This Row],[Tulos]],1)+1,10)))</f>
        <v>3</v>
      </c>
      <c r="F730">
        <v>2014</v>
      </c>
    </row>
    <row r="731" spans="1:6" x14ac:dyDescent="0.45">
      <c r="A731" s="13" t="s">
        <v>50</v>
      </c>
      <c r="B731" s="13" t="s">
        <v>17</v>
      </c>
      <c r="C731" s="34" t="s">
        <v>19</v>
      </c>
      <c r="D731" s="4">
        <f>VALUE(TRIM(LEFT(Kaikki_matsit[[#This Row],[Tulos]],    FIND($C$5,Kaikki_matsit[[#This Row],[Tulos]],1)-1)))</f>
        <v>1</v>
      </c>
      <c r="E731" s="4">
        <f>VALUE(TRIM(MID(Kaikki_matsit[[#This Row],[Tulos]],    FIND($C$5,Kaikki_matsit[[#This Row],[Tulos]],1)+1,10)))</f>
        <v>1</v>
      </c>
      <c r="F731">
        <v>2014</v>
      </c>
    </row>
    <row r="732" spans="1:6" x14ac:dyDescent="0.45">
      <c r="A732" s="13" t="s">
        <v>50</v>
      </c>
      <c r="B732" s="13" t="s">
        <v>39</v>
      </c>
      <c r="C732" s="34" t="s">
        <v>9</v>
      </c>
      <c r="D732" s="4">
        <f>VALUE(TRIM(LEFT(Kaikki_matsit[[#This Row],[Tulos]],    FIND($C$5,Kaikki_matsit[[#This Row],[Tulos]],1)-1)))</f>
        <v>2</v>
      </c>
      <c r="E732" s="4">
        <f>VALUE(TRIM(MID(Kaikki_matsit[[#This Row],[Tulos]],    FIND($C$5,Kaikki_matsit[[#This Row],[Tulos]],1)+1,10)))</f>
        <v>2</v>
      </c>
      <c r="F732">
        <v>2014</v>
      </c>
    </row>
    <row r="733" spans="1:6" x14ac:dyDescent="0.45">
      <c r="A733" s="13" t="s">
        <v>50</v>
      </c>
      <c r="B733" s="13" t="s">
        <v>41</v>
      </c>
      <c r="C733" s="34" t="s">
        <v>68</v>
      </c>
      <c r="D733" s="4">
        <f>VALUE(TRIM(LEFT(Kaikki_matsit[[#This Row],[Tulos]],    FIND($C$5,Kaikki_matsit[[#This Row],[Tulos]],1)-1)))</f>
        <v>3</v>
      </c>
      <c r="E733" s="4">
        <f>VALUE(TRIM(MID(Kaikki_matsit[[#This Row],[Tulos]],    FIND($C$5,Kaikki_matsit[[#This Row],[Tulos]],1)+1,10)))</f>
        <v>3</v>
      </c>
      <c r="F733">
        <v>2014</v>
      </c>
    </row>
    <row r="734" spans="1:6" x14ac:dyDescent="0.45">
      <c r="A734" s="13" t="s">
        <v>50</v>
      </c>
      <c r="B734" s="13" t="s">
        <v>5</v>
      </c>
      <c r="C734" s="34" t="s">
        <v>19</v>
      </c>
      <c r="D734" s="4">
        <f>VALUE(TRIM(LEFT(Kaikki_matsit[[#This Row],[Tulos]],    FIND($C$5,Kaikki_matsit[[#This Row],[Tulos]],1)-1)))</f>
        <v>1</v>
      </c>
      <c r="E734" s="4">
        <f>VALUE(TRIM(MID(Kaikki_matsit[[#This Row],[Tulos]],    FIND($C$5,Kaikki_matsit[[#This Row],[Tulos]],1)+1,10)))</f>
        <v>1</v>
      </c>
      <c r="F734">
        <v>2014</v>
      </c>
    </row>
    <row r="735" spans="1:6" x14ac:dyDescent="0.45">
      <c r="A735" s="13" t="s">
        <v>50</v>
      </c>
      <c r="B735" s="13" t="s">
        <v>8</v>
      </c>
      <c r="C735" s="34" t="s">
        <v>16</v>
      </c>
      <c r="D735" s="4">
        <f>VALUE(TRIM(LEFT(Kaikki_matsit[[#This Row],[Tulos]],    FIND($C$5,Kaikki_matsit[[#This Row],[Tulos]],1)-1)))</f>
        <v>2</v>
      </c>
      <c r="E735" s="4">
        <f>VALUE(TRIM(MID(Kaikki_matsit[[#This Row],[Tulos]],    FIND($C$5,Kaikki_matsit[[#This Row],[Tulos]],1)+1,10)))</f>
        <v>0</v>
      </c>
      <c r="F735">
        <v>2014</v>
      </c>
    </row>
    <row r="736" spans="1:6" x14ac:dyDescent="0.45">
      <c r="A736" s="13" t="s">
        <v>50</v>
      </c>
      <c r="B736" s="13" t="s">
        <v>10</v>
      </c>
      <c r="C736" s="34" t="s">
        <v>19</v>
      </c>
      <c r="D736" s="4">
        <f>VALUE(TRIM(LEFT(Kaikki_matsit[[#This Row],[Tulos]],    FIND($C$5,Kaikki_matsit[[#This Row],[Tulos]],1)-1)))</f>
        <v>1</v>
      </c>
      <c r="E736" s="4">
        <f>VALUE(TRIM(MID(Kaikki_matsit[[#This Row],[Tulos]],    FIND($C$5,Kaikki_matsit[[#This Row],[Tulos]],1)+1,10)))</f>
        <v>1</v>
      </c>
      <c r="F736">
        <v>2014</v>
      </c>
    </row>
    <row r="737" spans="1:6" x14ac:dyDescent="0.45">
      <c r="A737" s="13" t="s">
        <v>50</v>
      </c>
      <c r="B737" s="13" t="s">
        <v>7</v>
      </c>
      <c r="C737" s="34" t="s">
        <v>19</v>
      </c>
      <c r="D737" s="4">
        <f>VALUE(TRIM(LEFT(Kaikki_matsit[[#This Row],[Tulos]],    FIND($C$5,Kaikki_matsit[[#This Row],[Tulos]],1)-1)))</f>
        <v>1</v>
      </c>
      <c r="E737" s="4">
        <f>VALUE(TRIM(MID(Kaikki_matsit[[#This Row],[Tulos]],    FIND($C$5,Kaikki_matsit[[#This Row],[Tulos]],1)+1,10)))</f>
        <v>1</v>
      </c>
      <c r="F737">
        <v>2014</v>
      </c>
    </row>
    <row r="738" spans="1:6" x14ac:dyDescent="0.45">
      <c r="A738" s="13" t="s">
        <v>50</v>
      </c>
      <c r="B738" s="13" t="s">
        <v>42</v>
      </c>
      <c r="C738" s="34" t="s">
        <v>19</v>
      </c>
      <c r="D738" s="4">
        <f>VALUE(TRIM(LEFT(Kaikki_matsit[[#This Row],[Tulos]],    FIND($C$5,Kaikki_matsit[[#This Row],[Tulos]],1)-1)))</f>
        <v>1</v>
      </c>
      <c r="E738" s="4">
        <f>VALUE(TRIM(MID(Kaikki_matsit[[#This Row],[Tulos]],    FIND($C$5,Kaikki_matsit[[#This Row],[Tulos]],1)+1,10)))</f>
        <v>1</v>
      </c>
      <c r="F738">
        <v>2014</v>
      </c>
    </row>
    <row r="739" spans="1:6" x14ac:dyDescent="0.45">
      <c r="A739" s="13" t="s">
        <v>50</v>
      </c>
      <c r="B739" s="13" t="s">
        <v>12</v>
      </c>
      <c r="C739" s="34" t="s">
        <v>19</v>
      </c>
      <c r="D739" s="4">
        <f>VALUE(TRIM(LEFT(Kaikki_matsit[[#This Row],[Tulos]],    FIND($C$5,Kaikki_matsit[[#This Row],[Tulos]],1)-1)))</f>
        <v>1</v>
      </c>
      <c r="E739" s="4">
        <f>VALUE(TRIM(MID(Kaikki_matsit[[#This Row],[Tulos]],    FIND($C$5,Kaikki_matsit[[#This Row],[Tulos]],1)+1,10)))</f>
        <v>1</v>
      </c>
      <c r="F739">
        <v>2014</v>
      </c>
    </row>
    <row r="740" spans="1:6" x14ac:dyDescent="0.45">
      <c r="A740" s="13" t="s">
        <v>50</v>
      </c>
      <c r="B740" s="13" t="s">
        <v>43</v>
      </c>
      <c r="C740" s="34" t="s">
        <v>69</v>
      </c>
      <c r="D740" s="4">
        <f>VALUE(TRIM(LEFT(Kaikki_matsit[[#This Row],[Tulos]],    FIND($C$5,Kaikki_matsit[[#This Row],[Tulos]],1)-1)))</f>
        <v>2</v>
      </c>
      <c r="E740" s="4">
        <f>VALUE(TRIM(MID(Kaikki_matsit[[#This Row],[Tulos]],    FIND($C$5,Kaikki_matsit[[#This Row],[Tulos]],1)+1,10)))</f>
        <v>3</v>
      </c>
      <c r="F740">
        <v>2014</v>
      </c>
    </row>
    <row r="741" spans="1:6" x14ac:dyDescent="0.45">
      <c r="A741" s="13" t="s">
        <v>50</v>
      </c>
      <c r="B741" s="13" t="s">
        <v>44</v>
      </c>
      <c r="C741" s="34" t="s">
        <v>55</v>
      </c>
      <c r="D741" s="4">
        <f>VALUE(TRIM(LEFT(Kaikki_matsit[[#This Row],[Tulos]],    FIND($C$5,Kaikki_matsit[[#This Row],[Tulos]],1)-1)))</f>
        <v>0</v>
      </c>
      <c r="E741" s="4">
        <f>VALUE(TRIM(MID(Kaikki_matsit[[#This Row],[Tulos]],    FIND($C$5,Kaikki_matsit[[#This Row],[Tulos]],1)+1,10)))</f>
        <v>3</v>
      </c>
      <c r="F741">
        <v>2014</v>
      </c>
    </row>
    <row r="742" spans="1:6" x14ac:dyDescent="0.45">
      <c r="A742" s="13" t="s">
        <v>50</v>
      </c>
      <c r="B742" s="13" t="s">
        <v>45</v>
      </c>
      <c r="C742" s="34" t="s">
        <v>53</v>
      </c>
      <c r="D742" s="4">
        <f>VALUE(TRIM(LEFT(Kaikki_matsit[[#This Row],[Tulos]],    FIND($C$5,Kaikki_matsit[[#This Row],[Tulos]],1)-1)))</f>
        <v>1</v>
      </c>
      <c r="E742" s="4">
        <f>VALUE(TRIM(MID(Kaikki_matsit[[#This Row],[Tulos]],    FIND($C$5,Kaikki_matsit[[#This Row],[Tulos]],1)+1,10)))</f>
        <v>0</v>
      </c>
      <c r="F742">
        <v>2014</v>
      </c>
    </row>
    <row r="743" spans="1:6" x14ac:dyDescent="0.45">
      <c r="A743" s="13" t="s">
        <v>50</v>
      </c>
      <c r="B743" s="13" t="s">
        <v>46</v>
      </c>
      <c r="C743" s="34" t="s">
        <v>11</v>
      </c>
      <c r="D743" s="4">
        <f>VALUE(TRIM(LEFT(Kaikki_matsit[[#This Row],[Tulos]],    FIND($C$5,Kaikki_matsit[[#This Row],[Tulos]],1)-1)))</f>
        <v>0</v>
      </c>
      <c r="E743" s="4">
        <f>VALUE(TRIM(MID(Kaikki_matsit[[#This Row],[Tulos]],    FIND($C$5,Kaikki_matsit[[#This Row],[Tulos]],1)+1,10)))</f>
        <v>2</v>
      </c>
      <c r="F743">
        <v>2014</v>
      </c>
    </row>
    <row r="744" spans="1:6" x14ac:dyDescent="0.45">
      <c r="A744" s="13" t="s">
        <v>50</v>
      </c>
      <c r="B744" s="13" t="s">
        <v>18</v>
      </c>
      <c r="C744" s="34" t="s">
        <v>54</v>
      </c>
      <c r="D744" s="4">
        <f>VALUE(TRIM(LEFT(Kaikki_matsit[[#This Row],[Tulos]],    FIND($C$5,Kaikki_matsit[[#This Row],[Tulos]],1)-1)))</f>
        <v>0</v>
      </c>
      <c r="E744" s="4">
        <f>VALUE(TRIM(MID(Kaikki_matsit[[#This Row],[Tulos]],    FIND($C$5,Kaikki_matsit[[#This Row],[Tulos]],1)+1,10)))</f>
        <v>1</v>
      </c>
      <c r="F744">
        <v>2014</v>
      </c>
    </row>
    <row r="745" spans="1:6" x14ac:dyDescent="0.45">
      <c r="A745" s="13" t="s">
        <v>50</v>
      </c>
      <c r="B745" s="13" t="s">
        <v>47</v>
      </c>
      <c r="C745" s="34" t="s">
        <v>6</v>
      </c>
      <c r="D745" s="4">
        <f>VALUE(TRIM(LEFT(Kaikki_matsit[[#This Row],[Tulos]],    FIND($C$5,Kaikki_matsit[[#This Row],[Tulos]],1)-1)))</f>
        <v>1</v>
      </c>
      <c r="E745" s="4">
        <f>VALUE(TRIM(MID(Kaikki_matsit[[#This Row],[Tulos]],    FIND($C$5,Kaikki_matsit[[#This Row],[Tulos]],1)+1,10)))</f>
        <v>2</v>
      </c>
      <c r="F745">
        <v>2014</v>
      </c>
    </row>
    <row r="746" spans="1:6" x14ac:dyDescent="0.45">
      <c r="A746" s="13" t="s">
        <v>50</v>
      </c>
      <c r="B746" s="13" t="s">
        <v>14</v>
      </c>
      <c r="C746" s="34" t="s">
        <v>40</v>
      </c>
      <c r="D746" s="4">
        <f>VALUE(TRIM(LEFT(Kaikki_matsit[[#This Row],[Tulos]],    FIND($C$5,Kaikki_matsit[[#This Row],[Tulos]],1)-1)))</f>
        <v>3</v>
      </c>
      <c r="E746" s="4">
        <f>VALUE(TRIM(MID(Kaikki_matsit[[#This Row],[Tulos]],    FIND($C$5,Kaikki_matsit[[#This Row],[Tulos]],1)+1,10)))</f>
        <v>0</v>
      </c>
      <c r="F746">
        <v>2014</v>
      </c>
    </row>
    <row r="747" spans="1:6" x14ac:dyDescent="0.45">
      <c r="A747" s="13" t="s">
        <v>50</v>
      </c>
      <c r="B747" s="13" t="s">
        <v>48</v>
      </c>
      <c r="C747" s="34" t="s">
        <v>11</v>
      </c>
      <c r="D747" s="4">
        <f>VALUE(TRIM(LEFT(Kaikki_matsit[[#This Row],[Tulos]],    FIND($C$5,Kaikki_matsit[[#This Row],[Tulos]],1)-1)))</f>
        <v>0</v>
      </c>
      <c r="E747" s="4">
        <f>VALUE(TRIM(MID(Kaikki_matsit[[#This Row],[Tulos]],    FIND($C$5,Kaikki_matsit[[#This Row],[Tulos]],1)+1,10)))</f>
        <v>2</v>
      </c>
      <c r="F747">
        <v>2014</v>
      </c>
    </row>
    <row r="748" spans="1:6" x14ac:dyDescent="0.45">
      <c r="A748" s="13" t="s">
        <v>50</v>
      </c>
      <c r="B748" s="13" t="s">
        <v>49</v>
      </c>
      <c r="C748" s="34" t="s">
        <v>68</v>
      </c>
      <c r="D748" s="4">
        <f>VALUE(TRIM(LEFT(Kaikki_matsit[[#This Row],[Tulos]],    FIND($C$5,Kaikki_matsit[[#This Row],[Tulos]],1)-1)))</f>
        <v>3</v>
      </c>
      <c r="E748" s="4">
        <f>VALUE(TRIM(MID(Kaikki_matsit[[#This Row],[Tulos]],    FIND($C$5,Kaikki_matsit[[#This Row],[Tulos]],1)+1,10)))</f>
        <v>3</v>
      </c>
      <c r="F748">
        <v>2014</v>
      </c>
    </row>
    <row r="749" spans="1:6" x14ac:dyDescent="0.45">
      <c r="A749" s="13" t="s">
        <v>50</v>
      </c>
      <c r="B749" s="13" t="s">
        <v>51</v>
      </c>
      <c r="C749" s="34" t="s">
        <v>53</v>
      </c>
      <c r="D749" s="4">
        <f>VALUE(TRIM(LEFT(Kaikki_matsit[[#This Row],[Tulos]],    FIND($C$5,Kaikki_matsit[[#This Row],[Tulos]],1)-1)))</f>
        <v>1</v>
      </c>
      <c r="E749" s="4">
        <f>VALUE(TRIM(MID(Kaikki_matsit[[#This Row],[Tulos]],    FIND($C$5,Kaikki_matsit[[#This Row],[Tulos]],1)+1,10)))</f>
        <v>0</v>
      </c>
      <c r="F749">
        <v>2014</v>
      </c>
    </row>
    <row r="750" spans="1:6" x14ac:dyDescent="0.45">
      <c r="A750" s="13" t="s">
        <v>51</v>
      </c>
      <c r="B750" s="13" t="s">
        <v>17</v>
      </c>
      <c r="C750" s="34" t="s">
        <v>15</v>
      </c>
      <c r="D750" s="4">
        <f>VALUE(TRIM(LEFT(Kaikki_matsit[[#This Row],[Tulos]],    FIND($C$5,Kaikki_matsit[[#This Row],[Tulos]],1)-1)))</f>
        <v>1</v>
      </c>
      <c r="E750" s="4">
        <f>VALUE(TRIM(MID(Kaikki_matsit[[#This Row],[Tulos]],    FIND($C$5,Kaikki_matsit[[#This Row],[Tulos]],1)+1,10)))</f>
        <v>3</v>
      </c>
      <c r="F750">
        <v>2014</v>
      </c>
    </row>
    <row r="751" spans="1:6" x14ac:dyDescent="0.45">
      <c r="A751" s="13" t="s">
        <v>51</v>
      </c>
      <c r="B751" s="13" t="s">
        <v>39</v>
      </c>
      <c r="C751" s="34" t="s">
        <v>52</v>
      </c>
      <c r="D751" s="4">
        <f>VALUE(TRIM(LEFT(Kaikki_matsit[[#This Row],[Tulos]],    FIND($C$5,Kaikki_matsit[[#This Row],[Tulos]],1)-1)))</f>
        <v>0</v>
      </c>
      <c r="E751" s="4">
        <f>VALUE(TRIM(MID(Kaikki_matsit[[#This Row],[Tulos]],    FIND($C$5,Kaikki_matsit[[#This Row],[Tulos]],1)+1,10)))</f>
        <v>0</v>
      </c>
      <c r="F751">
        <v>2014</v>
      </c>
    </row>
    <row r="752" spans="1:6" x14ac:dyDescent="0.45">
      <c r="A752" s="13" t="s">
        <v>51</v>
      </c>
      <c r="B752" s="13" t="s">
        <v>41</v>
      </c>
      <c r="C752" s="34" t="s">
        <v>16</v>
      </c>
      <c r="D752" s="4">
        <f>VALUE(TRIM(LEFT(Kaikki_matsit[[#This Row],[Tulos]],    FIND($C$5,Kaikki_matsit[[#This Row],[Tulos]],1)-1)))</f>
        <v>2</v>
      </c>
      <c r="E752" s="4">
        <f>VALUE(TRIM(MID(Kaikki_matsit[[#This Row],[Tulos]],    FIND($C$5,Kaikki_matsit[[#This Row],[Tulos]],1)+1,10)))</f>
        <v>0</v>
      </c>
      <c r="F752">
        <v>2014</v>
      </c>
    </row>
    <row r="753" spans="1:6" x14ac:dyDescent="0.45">
      <c r="A753" s="13" t="s">
        <v>51</v>
      </c>
      <c r="B753" s="13" t="s">
        <v>5</v>
      </c>
      <c r="C753" s="34" t="s">
        <v>55</v>
      </c>
      <c r="D753" s="4">
        <f>VALUE(TRIM(LEFT(Kaikki_matsit[[#This Row],[Tulos]],    FIND($C$5,Kaikki_matsit[[#This Row],[Tulos]],1)-1)))</f>
        <v>0</v>
      </c>
      <c r="E753" s="4">
        <f>VALUE(TRIM(MID(Kaikki_matsit[[#This Row],[Tulos]],    FIND($C$5,Kaikki_matsit[[#This Row],[Tulos]],1)+1,10)))</f>
        <v>3</v>
      </c>
      <c r="F753">
        <v>2014</v>
      </c>
    </row>
    <row r="754" spans="1:6" x14ac:dyDescent="0.45">
      <c r="A754" s="13" t="s">
        <v>51</v>
      </c>
      <c r="B754" s="13" t="s">
        <v>8</v>
      </c>
      <c r="C754" s="34" t="s">
        <v>54</v>
      </c>
      <c r="D754" s="4">
        <f>VALUE(TRIM(LEFT(Kaikki_matsit[[#This Row],[Tulos]],    FIND($C$5,Kaikki_matsit[[#This Row],[Tulos]],1)-1)))</f>
        <v>0</v>
      </c>
      <c r="E754" s="4">
        <f>VALUE(TRIM(MID(Kaikki_matsit[[#This Row],[Tulos]],    FIND($C$5,Kaikki_matsit[[#This Row],[Tulos]],1)+1,10)))</f>
        <v>1</v>
      </c>
      <c r="F754">
        <v>2014</v>
      </c>
    </row>
    <row r="755" spans="1:6" x14ac:dyDescent="0.45">
      <c r="A755" s="13" t="s">
        <v>51</v>
      </c>
      <c r="B755" s="13" t="s">
        <v>10</v>
      </c>
      <c r="C755" s="34" t="s">
        <v>69</v>
      </c>
      <c r="D755" s="4">
        <f>VALUE(TRIM(LEFT(Kaikki_matsit[[#This Row],[Tulos]],    FIND($C$5,Kaikki_matsit[[#This Row],[Tulos]],1)-1)))</f>
        <v>2</v>
      </c>
      <c r="E755" s="4">
        <f>VALUE(TRIM(MID(Kaikki_matsit[[#This Row],[Tulos]],    FIND($C$5,Kaikki_matsit[[#This Row],[Tulos]],1)+1,10)))</f>
        <v>3</v>
      </c>
      <c r="F755">
        <v>2014</v>
      </c>
    </row>
    <row r="756" spans="1:6" x14ac:dyDescent="0.45">
      <c r="A756" s="13" t="s">
        <v>51</v>
      </c>
      <c r="B756" s="13" t="s">
        <v>7</v>
      </c>
      <c r="C756" s="34" t="s">
        <v>40</v>
      </c>
      <c r="D756" s="4">
        <f>VALUE(TRIM(LEFT(Kaikki_matsit[[#This Row],[Tulos]],    FIND($C$5,Kaikki_matsit[[#This Row],[Tulos]],1)-1)))</f>
        <v>3</v>
      </c>
      <c r="E756" s="4">
        <f>VALUE(TRIM(MID(Kaikki_matsit[[#This Row],[Tulos]],    FIND($C$5,Kaikki_matsit[[#This Row],[Tulos]],1)+1,10)))</f>
        <v>0</v>
      </c>
      <c r="F756">
        <v>2014</v>
      </c>
    </row>
    <row r="757" spans="1:6" x14ac:dyDescent="0.45">
      <c r="A757" s="13" t="s">
        <v>51</v>
      </c>
      <c r="B757" s="13" t="s">
        <v>42</v>
      </c>
      <c r="C757" s="34" t="s">
        <v>13</v>
      </c>
      <c r="D757" s="4">
        <f>VALUE(TRIM(LEFT(Kaikki_matsit[[#This Row],[Tulos]],    FIND($C$5,Kaikki_matsit[[#This Row],[Tulos]],1)-1)))</f>
        <v>2</v>
      </c>
      <c r="E757" s="4">
        <f>VALUE(TRIM(MID(Kaikki_matsit[[#This Row],[Tulos]],    FIND($C$5,Kaikki_matsit[[#This Row],[Tulos]],1)+1,10)))</f>
        <v>1</v>
      </c>
      <c r="F757">
        <v>2014</v>
      </c>
    </row>
    <row r="758" spans="1:6" x14ac:dyDescent="0.45">
      <c r="A758" s="13" t="s">
        <v>51</v>
      </c>
      <c r="B758" s="13" t="s">
        <v>12</v>
      </c>
      <c r="C758" s="34" t="s">
        <v>6</v>
      </c>
      <c r="D758" s="4">
        <f>VALUE(TRIM(LEFT(Kaikki_matsit[[#This Row],[Tulos]],    FIND($C$5,Kaikki_matsit[[#This Row],[Tulos]],1)-1)))</f>
        <v>1</v>
      </c>
      <c r="E758" s="4">
        <f>VALUE(TRIM(MID(Kaikki_matsit[[#This Row],[Tulos]],    FIND($C$5,Kaikki_matsit[[#This Row],[Tulos]],1)+1,10)))</f>
        <v>2</v>
      </c>
      <c r="F758">
        <v>2014</v>
      </c>
    </row>
    <row r="759" spans="1:6" x14ac:dyDescent="0.45">
      <c r="A759" s="13" t="s">
        <v>51</v>
      </c>
      <c r="B759" s="13" t="s">
        <v>43</v>
      </c>
      <c r="C759" s="34" t="s">
        <v>15</v>
      </c>
      <c r="D759" s="4">
        <f>VALUE(TRIM(LEFT(Kaikki_matsit[[#This Row],[Tulos]],    FIND($C$5,Kaikki_matsit[[#This Row],[Tulos]],1)-1)))</f>
        <v>1</v>
      </c>
      <c r="E759" s="4">
        <f>VALUE(TRIM(MID(Kaikki_matsit[[#This Row],[Tulos]],    FIND($C$5,Kaikki_matsit[[#This Row],[Tulos]],1)+1,10)))</f>
        <v>3</v>
      </c>
      <c r="F759">
        <v>2014</v>
      </c>
    </row>
    <row r="760" spans="1:6" x14ac:dyDescent="0.45">
      <c r="A760" s="13" t="s">
        <v>51</v>
      </c>
      <c r="B760" s="13" t="s">
        <v>44</v>
      </c>
      <c r="C760" s="34" t="s">
        <v>11</v>
      </c>
      <c r="D760" s="4">
        <f>VALUE(TRIM(LEFT(Kaikki_matsit[[#This Row],[Tulos]],    FIND($C$5,Kaikki_matsit[[#This Row],[Tulos]],1)-1)))</f>
        <v>0</v>
      </c>
      <c r="E760" s="4">
        <f>VALUE(TRIM(MID(Kaikki_matsit[[#This Row],[Tulos]],    FIND($C$5,Kaikki_matsit[[#This Row],[Tulos]],1)+1,10)))</f>
        <v>2</v>
      </c>
      <c r="F760">
        <v>2014</v>
      </c>
    </row>
    <row r="761" spans="1:6" x14ac:dyDescent="0.45">
      <c r="A761" s="13" t="s">
        <v>51</v>
      </c>
      <c r="B761" s="13" t="s">
        <v>45</v>
      </c>
      <c r="C761" s="34" t="s">
        <v>15</v>
      </c>
      <c r="D761" s="4">
        <f>VALUE(TRIM(LEFT(Kaikki_matsit[[#This Row],[Tulos]],    FIND($C$5,Kaikki_matsit[[#This Row],[Tulos]],1)-1)))</f>
        <v>1</v>
      </c>
      <c r="E761" s="4">
        <f>VALUE(TRIM(MID(Kaikki_matsit[[#This Row],[Tulos]],    FIND($C$5,Kaikki_matsit[[#This Row],[Tulos]],1)+1,10)))</f>
        <v>3</v>
      </c>
      <c r="F761">
        <v>2014</v>
      </c>
    </row>
    <row r="762" spans="1:6" x14ac:dyDescent="0.45">
      <c r="A762" s="13" t="s">
        <v>51</v>
      </c>
      <c r="B762" s="13" t="s">
        <v>46</v>
      </c>
      <c r="C762" s="34" t="s">
        <v>16</v>
      </c>
      <c r="D762" s="4">
        <f>VALUE(TRIM(LEFT(Kaikki_matsit[[#This Row],[Tulos]],    FIND($C$5,Kaikki_matsit[[#This Row],[Tulos]],1)-1)))</f>
        <v>2</v>
      </c>
      <c r="E762" s="4">
        <f>VALUE(TRIM(MID(Kaikki_matsit[[#This Row],[Tulos]],    FIND($C$5,Kaikki_matsit[[#This Row],[Tulos]],1)+1,10)))</f>
        <v>0</v>
      </c>
      <c r="F762">
        <v>2014</v>
      </c>
    </row>
    <row r="763" spans="1:6" x14ac:dyDescent="0.45">
      <c r="A763" s="13" t="s">
        <v>51</v>
      </c>
      <c r="B763" s="13" t="s">
        <v>18</v>
      </c>
      <c r="C763" s="34" t="s">
        <v>63</v>
      </c>
      <c r="D763" s="4">
        <f>VALUE(TRIM(LEFT(Kaikki_matsit[[#This Row],[Tulos]],    FIND($C$5,Kaikki_matsit[[#This Row],[Tulos]],1)-1)))</f>
        <v>3</v>
      </c>
      <c r="E763" s="4">
        <f>VALUE(TRIM(MID(Kaikki_matsit[[#This Row],[Tulos]],    FIND($C$5,Kaikki_matsit[[#This Row],[Tulos]],1)+1,10)))</f>
        <v>1</v>
      </c>
      <c r="F763">
        <v>2014</v>
      </c>
    </row>
    <row r="764" spans="1:6" x14ac:dyDescent="0.45">
      <c r="A764" s="13" t="s">
        <v>51</v>
      </c>
      <c r="B764" s="13" t="s">
        <v>47</v>
      </c>
      <c r="C764" s="34" t="s">
        <v>54</v>
      </c>
      <c r="D764" s="4">
        <f>VALUE(TRIM(LEFT(Kaikki_matsit[[#This Row],[Tulos]],    FIND($C$5,Kaikki_matsit[[#This Row],[Tulos]],1)-1)))</f>
        <v>0</v>
      </c>
      <c r="E764" s="4">
        <f>VALUE(TRIM(MID(Kaikki_matsit[[#This Row],[Tulos]],    FIND($C$5,Kaikki_matsit[[#This Row],[Tulos]],1)+1,10)))</f>
        <v>1</v>
      </c>
      <c r="F764">
        <v>2014</v>
      </c>
    </row>
    <row r="765" spans="1:6" x14ac:dyDescent="0.45">
      <c r="A765" s="13" t="s">
        <v>51</v>
      </c>
      <c r="B765" s="13" t="s">
        <v>14</v>
      </c>
      <c r="C765" s="34" t="s">
        <v>52</v>
      </c>
      <c r="D765" s="4">
        <f>VALUE(TRIM(LEFT(Kaikki_matsit[[#This Row],[Tulos]],    FIND($C$5,Kaikki_matsit[[#This Row],[Tulos]],1)-1)))</f>
        <v>0</v>
      </c>
      <c r="E765" s="4">
        <f>VALUE(TRIM(MID(Kaikki_matsit[[#This Row],[Tulos]],    FIND($C$5,Kaikki_matsit[[#This Row],[Tulos]],1)+1,10)))</f>
        <v>0</v>
      </c>
      <c r="F765">
        <v>2014</v>
      </c>
    </row>
    <row r="766" spans="1:6" x14ac:dyDescent="0.45">
      <c r="A766" s="13" t="s">
        <v>51</v>
      </c>
      <c r="B766" s="13" t="s">
        <v>48</v>
      </c>
      <c r="C766" s="34" t="s">
        <v>16</v>
      </c>
      <c r="D766" s="4">
        <f>VALUE(TRIM(LEFT(Kaikki_matsit[[#This Row],[Tulos]],    FIND($C$5,Kaikki_matsit[[#This Row],[Tulos]],1)-1)))</f>
        <v>2</v>
      </c>
      <c r="E766" s="4">
        <f>VALUE(TRIM(MID(Kaikki_matsit[[#This Row],[Tulos]],    FIND($C$5,Kaikki_matsit[[#This Row],[Tulos]],1)+1,10)))</f>
        <v>0</v>
      </c>
      <c r="F766">
        <v>2014</v>
      </c>
    </row>
    <row r="767" spans="1:6" x14ac:dyDescent="0.45">
      <c r="A767" s="13" t="s">
        <v>51</v>
      </c>
      <c r="B767" s="13" t="s">
        <v>49</v>
      </c>
      <c r="C767" s="34" t="s">
        <v>16</v>
      </c>
      <c r="D767" s="4">
        <f>VALUE(TRIM(LEFT(Kaikki_matsit[[#This Row],[Tulos]],    FIND($C$5,Kaikki_matsit[[#This Row],[Tulos]],1)-1)))</f>
        <v>2</v>
      </c>
      <c r="E767" s="4">
        <f>VALUE(TRIM(MID(Kaikki_matsit[[#This Row],[Tulos]],    FIND($C$5,Kaikki_matsit[[#This Row],[Tulos]],1)+1,10)))</f>
        <v>0</v>
      </c>
      <c r="F767">
        <v>2014</v>
      </c>
    </row>
    <row r="768" spans="1:6" x14ac:dyDescent="0.45">
      <c r="A768" s="13" t="s">
        <v>51</v>
      </c>
      <c r="B768" s="13" t="s">
        <v>50</v>
      </c>
      <c r="C768" s="34" t="s">
        <v>68</v>
      </c>
      <c r="D768" s="4">
        <f>VALUE(TRIM(LEFT(Kaikki_matsit[[#This Row],[Tulos]],    FIND($C$5,Kaikki_matsit[[#This Row],[Tulos]],1)-1)))</f>
        <v>3</v>
      </c>
      <c r="E768" s="4">
        <f>VALUE(TRIM(MID(Kaikki_matsit[[#This Row],[Tulos]],    FIND($C$5,Kaikki_matsit[[#This Row],[Tulos]],1)+1,10)))</f>
        <v>3</v>
      </c>
      <c r="F768">
        <v>2014</v>
      </c>
    </row>
  </sheetData>
  <hyperlinks>
    <hyperlink ref="H9" r:id="rId1"/>
    <hyperlink ref="H16" r:id="rId2"/>
  </hyperlinks>
  <pageMargins left="0.7" right="0.7" top="0.75" bottom="0.75" header="0.3" footer="0.3"/>
  <pageSetup paperSize="9" orientation="portrait" r:id="rId3"/>
  <tableParts count="1">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7"/>
  </sheetPr>
  <dimension ref="A1:M33"/>
  <sheetViews>
    <sheetView showGridLines="0" workbookViewId="0">
      <selection activeCell="K8" sqref="K8"/>
    </sheetView>
  </sheetViews>
  <sheetFormatPr defaultRowHeight="14.25" x14ac:dyDescent="0.45"/>
  <cols>
    <col min="1" max="1" width="16.53125" customWidth="1"/>
    <col min="2" max="2" width="7.53125" customWidth="1"/>
    <col min="3" max="3" width="18.86328125" bestFit="1" customWidth="1"/>
    <col min="4" max="4" width="6.9296875" customWidth="1"/>
    <col min="5" max="5" width="11.06640625" bestFit="1" customWidth="1"/>
    <col min="8" max="8" width="14.3984375" customWidth="1"/>
    <col min="9" max="9" width="15.86328125" bestFit="1" customWidth="1"/>
  </cols>
  <sheetData>
    <row r="1" spans="1:13" ht="18" x14ac:dyDescent="0.55000000000000004">
      <c r="A1" s="41" t="s">
        <v>121</v>
      </c>
      <c r="B1" s="41"/>
      <c r="J1" s="21" t="s">
        <v>122</v>
      </c>
      <c r="K1" s="42">
        <v>3</v>
      </c>
    </row>
    <row r="2" spans="1:13" x14ac:dyDescent="0.45">
      <c r="J2" s="21" t="s">
        <v>123</v>
      </c>
      <c r="K2" s="42">
        <v>1</v>
      </c>
    </row>
    <row r="3" spans="1:13" x14ac:dyDescent="0.45">
      <c r="C3" s="40" t="s">
        <v>111</v>
      </c>
      <c r="D3" s="36">
        <v>2013</v>
      </c>
      <c r="F3" s="39" t="s">
        <v>117</v>
      </c>
      <c r="M3" s="25" t="s">
        <v>124</v>
      </c>
    </row>
    <row r="4" spans="1:13" ht="15.75" x14ac:dyDescent="0.5">
      <c r="D4" s="52" t="s">
        <v>134</v>
      </c>
      <c r="E4" s="52"/>
      <c r="F4" s="52"/>
      <c r="G4" s="52"/>
      <c r="H4" s="52"/>
      <c r="I4" s="52"/>
      <c r="J4" s="52"/>
      <c r="M4" t="s">
        <v>126</v>
      </c>
    </row>
    <row r="5" spans="1:13" x14ac:dyDescent="0.45">
      <c r="C5" s="35" t="s">
        <v>20</v>
      </c>
      <c r="D5" s="37" t="s">
        <v>133</v>
      </c>
      <c r="E5" s="37" t="s">
        <v>112</v>
      </c>
      <c r="F5" s="37" t="s">
        <v>113</v>
      </c>
      <c r="G5" s="38" t="s">
        <v>114</v>
      </c>
      <c r="H5" s="38" t="s">
        <v>115</v>
      </c>
      <c r="I5" s="38" t="s">
        <v>116</v>
      </c>
      <c r="J5" s="38" t="s">
        <v>119</v>
      </c>
      <c r="K5" s="38" t="s">
        <v>120</v>
      </c>
      <c r="M5" t="s">
        <v>127</v>
      </c>
    </row>
    <row r="6" spans="1:13" x14ac:dyDescent="0.45">
      <c r="C6" s="36" t="s">
        <v>17</v>
      </c>
      <c r="D6">
        <f>COUNTIFS(Kaikki_matsit[Koti],C6,   Kaikki_matsit[Kausi],$D$3) +
  COUNTIFS(Kaikki_matsit[Vieras],C6,  Kaikki_matsit[Kausi],$D$3) +
  N("kommentti: kotimatsit + vierasmatsit")</f>
        <v>38</v>
      </c>
      <c r="E6">
        <f t="array" ref="E6">SUM( IF( (Kaikki_matsit[Kotimaalit]&gt;Kaikki_matsit[Vierasmaalit]) * (Kaikki_matsit[Koti]=C6) * (Kaikki_matsit[Kausi]=$D$3),  1,  0)) +
  SUM( IF( (Kaikki_matsit[Vierasmaalit]&gt;Kaikki_matsit[Kotimaalit]) * (Kaikki_matsit[Vieras]=C6) * (Kaikki_matsit[Kausi]=$D$3),  1,  0))</f>
        <v>24</v>
      </c>
      <c r="F6">
        <f t="array" ref="F6">SUM(  IF(  (Kaikki_matsit[Kotimaalit]=Kaikki_matsit[Vierasmaalit]) * (Kaikki_matsit[Koti]=C6) * (Kaikki_matsit[Kausi]=$D$3),  1,  0)) +
  SUM(  IF(  (Kaikki_matsit[Vierasmaalit]=Kaikki_matsit[Kotimaalit]) * (Kaikki_matsit[Vieras]=C6) * (Kaikki_matsit[Kausi]=$D$3),  1,  0))</f>
        <v>7</v>
      </c>
      <c r="G6">
        <f t="array" ref="G6">SUM(  IF(  (Kaikki_matsit[Kotimaalit]&lt;Kaikki_matsit[Vierasmaalit]) * (Kaikki_matsit[Koti]=C6) * (Kaikki_matsit[Kausi]=$D$3),  1,  0)) +
  SUM(  IF(  (Kaikki_matsit[Vierasmaalit]&lt;Kaikki_matsit[Kotimaalit]) * (Kaikki_matsit[Vieras]=C6) * (Kaikki_matsit[Kausi]=$D$3),  1,  0))</f>
        <v>7</v>
      </c>
      <c r="H6">
        <f>SUMIFS( Kaikki_matsit[Kotimaalit],    Kaikki_matsit[Koti], C6,    Kaikki_matsit[Kausi],$D$3) +
  SUMIFS( Kaikki_matsit[Vierasmaalit],    Kaikki_matsit[Vieras], C6,    Kaikki_matsit[Kausi],$D$3)</f>
        <v>68</v>
      </c>
      <c r="I6">
        <f>SUMIFS( Kaikki_matsit[Kotimaalit],   Kaikki_matsit[Vieras], C6,   Kaikki_matsit[Kausi],$D$3) +
  SUMIFS( Kaikki_matsit[Vierasmaalit],   Kaikki_matsit[Koti], C6,   Kaikki_matsit[Kausi],$D$3)</f>
        <v>41</v>
      </c>
      <c r="J6">
        <f>H6-I6</f>
        <v>27</v>
      </c>
      <c r="K6">
        <f>$K$1*E6  +  $K$2*F6</f>
        <v>79</v>
      </c>
      <c r="M6" t="s">
        <v>128</v>
      </c>
    </row>
    <row r="7" spans="1:13" x14ac:dyDescent="0.45">
      <c r="C7" s="36" t="s">
        <v>39</v>
      </c>
      <c r="D7">
        <f>COUNTIFS(Kaikki_matsit[Koti],C7,   Kaikki_matsit[Kausi],$D$3) +
  COUNTIFS(Kaikki_matsit[Vieras],C7,  Kaikki_matsit[Kausi],$D$3) +
  N("kommentti: kotimatsit + vierasmatsit")</f>
        <v>38</v>
      </c>
      <c r="E7">
        <f t="array" ref="E7">SUM( IF( (Kaikki_matsit[Kotimaalit]&gt;Kaikki_matsit[Vierasmaalit]) * (Kaikki_matsit[Koti]=C7) * (Kaikki_matsit[Kausi]=$D$3),  1,  0)) +
  SUM( IF( (Kaikki_matsit[Vierasmaalit]&gt;Kaikki_matsit[Kotimaalit]) * (Kaikki_matsit[Vieras]=C7) * (Kaikki_matsit[Kausi]=$D$3),  1,  0))</f>
        <v>10</v>
      </c>
      <c r="F7">
        <f t="array" ref="F7">SUM(  IF(  (Kaikki_matsit[Kotimaalit]=Kaikki_matsit[Vierasmaalit]) * (Kaikki_matsit[Koti]=C7) * (Kaikki_matsit[Kausi]=$D$3),  1,  0)) +
  SUM(  IF(  (Kaikki_matsit[Vierasmaalit]=Kaikki_matsit[Kotimaalit]) * (Kaikki_matsit[Vieras]=C7) * (Kaikki_matsit[Kausi]=$D$3),  1,  0))</f>
        <v>8</v>
      </c>
      <c r="G7">
        <f t="array" ref="G7">SUM(  IF(  (Kaikki_matsit[Kotimaalit]&lt;Kaikki_matsit[Vierasmaalit]) * (Kaikki_matsit[Koti]=C7) * (Kaikki_matsit[Kausi]=$D$3),  1,  0)) +
  SUM(  IF(  (Kaikki_matsit[Vierasmaalit]&lt;Kaikki_matsit[Kotimaalit]) * (Kaikki_matsit[Vieras]=C7) * (Kaikki_matsit[Kausi]=$D$3),  1,  0))</f>
        <v>20</v>
      </c>
      <c r="H7">
        <f>SUMIFS( Kaikki_matsit[Kotimaalit],    Kaikki_matsit[Koti], C7,    Kaikki_matsit[Kausi],$D$3) +
  SUMIFS( Kaikki_matsit[Vierasmaalit],    Kaikki_matsit[Vieras], C7,    Kaikki_matsit[Kausi],$D$3)</f>
        <v>39</v>
      </c>
      <c r="I7">
        <f>SUMIFS( Kaikki_matsit[Kotimaalit],   Kaikki_matsit[Vieras], C7,   Kaikki_matsit[Kausi],$D$3) +
  SUMIFS( Kaikki_matsit[Vierasmaalit],   Kaikki_matsit[Koti], C7,   Kaikki_matsit[Kausi],$D$3)</f>
        <v>61</v>
      </c>
      <c r="J7">
        <f t="shared" ref="J7:J33" si="0">H7-I7</f>
        <v>-22</v>
      </c>
      <c r="K7">
        <f t="shared" ref="K7:K33" si="1">$K$1*E7  +  $K$2*F7</f>
        <v>38</v>
      </c>
      <c r="M7" t="s">
        <v>129</v>
      </c>
    </row>
    <row r="8" spans="1:13" x14ac:dyDescent="0.45">
      <c r="C8" s="36" t="s">
        <v>41</v>
      </c>
      <c r="D8">
        <f>COUNTIFS(Kaikki_matsit[Koti],C8,   Kaikki_matsit[Kausi],$D$3) +
  COUNTIFS(Kaikki_matsit[Vieras],C8,  Kaikki_matsit[Kausi],$D$3) +
  N("kommentti: kotimatsit + vierasmatsit")</f>
        <v>38</v>
      </c>
      <c r="E8">
        <f t="array" ref="E8">SUM( IF( (Kaikki_matsit[Kotimaalit]&gt;Kaikki_matsit[Vierasmaalit]) * (Kaikki_matsit[Koti]=C8) * (Kaikki_matsit[Kausi]=$D$3),  1,  0)) +
  SUM( IF( (Kaikki_matsit[Vierasmaalit]&gt;Kaikki_matsit[Kotimaalit]) * (Kaikki_matsit[Vieras]=C8) * (Kaikki_matsit[Kausi]=$D$3),  1,  0))</f>
        <v>7</v>
      </c>
      <c r="F8">
        <f t="array" ref="F8">SUM(  IF(  (Kaikki_matsit[Kotimaalit]=Kaikki_matsit[Vierasmaalit]) * (Kaikki_matsit[Koti]=C8) * (Kaikki_matsit[Kausi]=$D$3),  1,  0)) +
  SUM(  IF(  (Kaikki_matsit[Vierasmaalit]=Kaikki_matsit[Kotimaalit]) * (Kaikki_matsit[Vieras]=C8) * (Kaikki_matsit[Kausi]=$D$3),  1,  0))</f>
        <v>9</v>
      </c>
      <c r="G8">
        <f t="array" ref="G8">SUM(  IF(  (Kaikki_matsit[Kotimaalit]&lt;Kaikki_matsit[Vierasmaalit]) * (Kaikki_matsit[Koti]=C8) * (Kaikki_matsit[Kausi]=$D$3),  1,  0)) +
  SUM(  IF(  (Kaikki_matsit[Vierasmaalit]&lt;Kaikki_matsit[Kotimaalit]) * (Kaikki_matsit[Vieras]=C8) * (Kaikki_matsit[Kausi]=$D$3),  1,  0))</f>
        <v>22</v>
      </c>
      <c r="H8">
        <f>SUMIFS( Kaikki_matsit[Kotimaalit],    Kaikki_matsit[Koti], C8,    Kaikki_matsit[Kausi],$D$3) +
  SUMIFS( Kaikki_matsit[Vierasmaalit],    Kaikki_matsit[Vieras], C8,    Kaikki_matsit[Kausi],$D$3)</f>
        <v>32</v>
      </c>
      <c r="I8">
        <f>SUMIFS( Kaikki_matsit[Kotimaalit],   Kaikki_matsit[Vieras], C8,   Kaikki_matsit[Kausi],$D$3) +
  SUMIFS( Kaikki_matsit[Vierasmaalit],   Kaikki_matsit[Koti], C8,   Kaikki_matsit[Kausi],$D$3)</f>
        <v>74</v>
      </c>
      <c r="J8">
        <f t="shared" si="0"/>
        <v>-42</v>
      </c>
      <c r="K8">
        <f t="shared" si="1"/>
        <v>30</v>
      </c>
      <c r="M8" t="s">
        <v>130</v>
      </c>
    </row>
    <row r="9" spans="1:13" x14ac:dyDescent="0.45">
      <c r="C9" s="36" t="s">
        <v>5</v>
      </c>
      <c r="D9">
        <f>COUNTIFS(Kaikki_matsit[Koti],C9,   Kaikki_matsit[Kausi],$D$3) +
  COUNTIFS(Kaikki_matsit[Vieras],C9,  Kaikki_matsit[Kausi],$D$3) +
  N("kommentti: kotimatsit + vierasmatsit")</f>
        <v>38</v>
      </c>
      <c r="E9">
        <f t="array" ref="E9">SUM( IF( (Kaikki_matsit[Kotimaalit]&gt;Kaikki_matsit[Vierasmaalit]) * (Kaikki_matsit[Koti]=C9) * (Kaikki_matsit[Kausi]=$D$3),  1,  0)) +
  SUM( IF( (Kaikki_matsit[Vierasmaalit]&gt;Kaikki_matsit[Kotimaalit]) * (Kaikki_matsit[Vieras]=C9) * (Kaikki_matsit[Kausi]=$D$3),  1,  0))</f>
        <v>25</v>
      </c>
      <c r="F9">
        <f t="array" ref="F9">SUM(  IF(  (Kaikki_matsit[Kotimaalit]=Kaikki_matsit[Vierasmaalit]) * (Kaikki_matsit[Koti]=C9) * (Kaikki_matsit[Kausi]=$D$3),  1,  0)) +
  SUM(  IF(  (Kaikki_matsit[Vierasmaalit]=Kaikki_matsit[Kotimaalit]) * (Kaikki_matsit[Vieras]=C9) * (Kaikki_matsit[Kausi]=$D$3),  1,  0))</f>
        <v>7</v>
      </c>
      <c r="G9">
        <f t="array" ref="G9">SUM(  IF(  (Kaikki_matsit[Kotimaalit]&lt;Kaikki_matsit[Vierasmaalit]) * (Kaikki_matsit[Koti]=C9) * (Kaikki_matsit[Kausi]=$D$3),  1,  0)) +
  SUM(  IF(  (Kaikki_matsit[Vierasmaalit]&lt;Kaikki_matsit[Kotimaalit]) * (Kaikki_matsit[Vieras]=C9) * (Kaikki_matsit[Kausi]=$D$3),  1,  0))</f>
        <v>6</v>
      </c>
      <c r="H9">
        <f>SUMIFS( Kaikki_matsit[Kotimaalit],    Kaikki_matsit[Koti], C9,    Kaikki_matsit[Kausi],$D$3) +
  SUMIFS( Kaikki_matsit[Vierasmaalit],    Kaikki_matsit[Vieras], C9,    Kaikki_matsit[Kausi],$D$3)</f>
        <v>71</v>
      </c>
      <c r="I9">
        <f>SUMIFS( Kaikki_matsit[Kotimaalit],   Kaikki_matsit[Vieras], C9,   Kaikki_matsit[Kausi],$D$3) +
  SUMIFS( Kaikki_matsit[Vierasmaalit],   Kaikki_matsit[Koti], C9,   Kaikki_matsit[Kausi],$D$3)</f>
        <v>27</v>
      </c>
      <c r="J9">
        <f t="shared" si="0"/>
        <v>44</v>
      </c>
      <c r="K9">
        <f t="shared" si="1"/>
        <v>82</v>
      </c>
      <c r="M9" t="s">
        <v>125</v>
      </c>
    </row>
    <row r="10" spans="1:13" x14ac:dyDescent="0.45">
      <c r="C10" s="36" t="s">
        <v>8</v>
      </c>
      <c r="D10">
        <f>COUNTIFS(Kaikki_matsit[Koti],C10,   Kaikki_matsit[Kausi],$D$3) +
  COUNTIFS(Kaikki_matsit[Vieras],C10,  Kaikki_matsit[Kausi],$D$3) +
  N("kommentti: kotimatsit + vierasmatsit")</f>
        <v>38</v>
      </c>
      <c r="E10">
        <f t="array" ref="E10">SUM( IF( (Kaikki_matsit[Kotimaalit]&gt;Kaikki_matsit[Vierasmaalit]) * (Kaikki_matsit[Koti]=C10) * (Kaikki_matsit[Kausi]=$D$3),  1,  0)) +
  SUM( IF( (Kaikki_matsit[Vierasmaalit]&gt;Kaikki_matsit[Kotimaalit]) * (Kaikki_matsit[Vieras]=C10) * (Kaikki_matsit[Kausi]=$D$3),  1,  0))</f>
        <v>13</v>
      </c>
      <c r="F10">
        <f t="array" ref="F10">SUM(  IF(  (Kaikki_matsit[Kotimaalit]=Kaikki_matsit[Vierasmaalit]) * (Kaikki_matsit[Koti]=C10) * (Kaikki_matsit[Kausi]=$D$3),  1,  0)) +
  SUM(  IF(  (Kaikki_matsit[Vierasmaalit]=Kaikki_matsit[Kotimaalit]) * (Kaikki_matsit[Vieras]=C10) * (Kaikki_matsit[Kausi]=$D$3),  1,  0))</f>
        <v>6</v>
      </c>
      <c r="G10">
        <f t="array" ref="G10">SUM(  IF(  (Kaikki_matsit[Kotimaalit]&lt;Kaikki_matsit[Vierasmaalit]) * (Kaikki_matsit[Koti]=C10) * (Kaikki_matsit[Kausi]=$D$3),  1,  0)) +
  SUM(  IF(  (Kaikki_matsit[Vierasmaalit]&lt;Kaikki_matsit[Kotimaalit]) * (Kaikki_matsit[Vieras]=C10) * (Kaikki_matsit[Kausi]=$D$3),  1,  0))</f>
        <v>19</v>
      </c>
      <c r="H10">
        <f>SUMIFS( Kaikki_matsit[Kotimaalit],    Kaikki_matsit[Koti], C10,    Kaikki_matsit[Kausi],$D$3) +
  SUMIFS( Kaikki_matsit[Vierasmaalit],    Kaikki_matsit[Vieras], C10,    Kaikki_matsit[Kausi],$D$3)</f>
        <v>33</v>
      </c>
      <c r="I10">
        <f>SUMIFS( Kaikki_matsit[Kotimaalit],   Kaikki_matsit[Vieras], C10,   Kaikki_matsit[Kausi],$D$3) +
  SUMIFS( Kaikki_matsit[Vierasmaalit],   Kaikki_matsit[Koti], C10,   Kaikki_matsit[Kausi],$D$3)</f>
        <v>48</v>
      </c>
      <c r="J10">
        <f t="shared" si="0"/>
        <v>-15</v>
      </c>
      <c r="K10">
        <f t="shared" si="1"/>
        <v>45</v>
      </c>
      <c r="M10" s="11" t="s">
        <v>118</v>
      </c>
    </row>
    <row r="11" spans="1:13" x14ac:dyDescent="0.45">
      <c r="C11" s="36" t="s">
        <v>10</v>
      </c>
      <c r="D11">
        <f>COUNTIFS(Kaikki_matsit[Koti],C11,   Kaikki_matsit[Kausi],$D$3) +
  COUNTIFS(Kaikki_matsit[Vieras],C11,  Kaikki_matsit[Kausi],$D$3) +
  N("kommentti: kotimatsit + vierasmatsit")</f>
        <v>38</v>
      </c>
      <c r="E11">
        <f t="array" ref="E11">SUM( IF( (Kaikki_matsit[Kotimaalit]&gt;Kaikki_matsit[Vierasmaalit]) * (Kaikki_matsit[Koti]=C11) * (Kaikki_matsit[Kausi]=$D$3),  1,  0)) +
  SUM( IF( (Kaikki_matsit[Vierasmaalit]&gt;Kaikki_matsit[Kotimaalit]) * (Kaikki_matsit[Vieras]=C11) * (Kaikki_matsit[Kausi]=$D$3),  1,  0))</f>
        <v>21</v>
      </c>
      <c r="F11">
        <f t="array" ref="F11">SUM(  IF(  (Kaikki_matsit[Kotimaalit]=Kaikki_matsit[Vierasmaalit]) * (Kaikki_matsit[Koti]=C11) * (Kaikki_matsit[Kausi]=$D$3),  1,  0)) +
  SUM(  IF(  (Kaikki_matsit[Vierasmaalit]=Kaikki_matsit[Kotimaalit]) * (Kaikki_matsit[Vieras]=C11) * (Kaikki_matsit[Kausi]=$D$3),  1,  0))</f>
        <v>9</v>
      </c>
      <c r="G11">
        <f t="array" ref="G11">SUM(  IF(  (Kaikki_matsit[Kotimaalit]&lt;Kaikki_matsit[Vierasmaalit]) * (Kaikki_matsit[Koti]=C11) * (Kaikki_matsit[Kausi]=$D$3),  1,  0)) +
  SUM(  IF(  (Kaikki_matsit[Vierasmaalit]&lt;Kaikki_matsit[Kotimaalit]) * (Kaikki_matsit[Vieras]=C11) * (Kaikki_matsit[Kausi]=$D$3),  1,  0))</f>
        <v>8</v>
      </c>
      <c r="H11">
        <f>SUMIFS( Kaikki_matsit[Kotimaalit],    Kaikki_matsit[Koti], C11,    Kaikki_matsit[Kausi],$D$3) +
  SUMIFS( Kaikki_matsit[Vierasmaalit],    Kaikki_matsit[Vieras], C11,    Kaikki_matsit[Kausi],$D$3)</f>
        <v>61</v>
      </c>
      <c r="I11">
        <f>SUMIFS( Kaikki_matsit[Kotimaalit],   Kaikki_matsit[Vieras], C11,   Kaikki_matsit[Kausi],$D$3) +
  SUMIFS( Kaikki_matsit[Vierasmaalit],   Kaikki_matsit[Koti], C11,   Kaikki_matsit[Kausi],$D$3)</f>
        <v>39</v>
      </c>
      <c r="J11">
        <f t="shared" si="0"/>
        <v>22</v>
      </c>
      <c r="K11">
        <f t="shared" si="1"/>
        <v>72</v>
      </c>
    </row>
    <row r="12" spans="1:13" x14ac:dyDescent="0.45">
      <c r="C12" s="36" t="s">
        <v>7</v>
      </c>
      <c r="D12">
        <f>COUNTIFS(Kaikki_matsit[Koti],C12,   Kaikki_matsit[Kausi],$D$3) +
  COUNTIFS(Kaikki_matsit[Vieras],C12,  Kaikki_matsit[Kausi],$D$3) +
  N("kommentti: kotimatsit + vierasmatsit")</f>
        <v>38</v>
      </c>
      <c r="E12">
        <f t="array" ref="E12">SUM( IF( (Kaikki_matsit[Kotimaalit]&gt;Kaikki_matsit[Vierasmaalit]) * (Kaikki_matsit[Koti]=C12) * (Kaikki_matsit[Kausi]=$D$3),  1,  0)) +
  SUM( IF( (Kaikki_matsit[Vierasmaalit]&gt;Kaikki_matsit[Kotimaalit]) * (Kaikki_matsit[Vieras]=C12) * (Kaikki_matsit[Kausi]=$D$3),  1,  0))</f>
        <v>9</v>
      </c>
      <c r="F12">
        <f t="array" ref="F12">SUM(  IF(  (Kaikki_matsit[Kotimaalit]=Kaikki_matsit[Vierasmaalit]) * (Kaikki_matsit[Koti]=C12) * (Kaikki_matsit[Kausi]=$D$3),  1,  0)) +
  SUM(  IF(  (Kaikki_matsit[Vierasmaalit]=Kaikki_matsit[Kotimaalit]) * (Kaikki_matsit[Vieras]=C12) * (Kaikki_matsit[Kausi]=$D$3),  1,  0))</f>
        <v>5</v>
      </c>
      <c r="G12">
        <f t="array" ref="G12">SUM(  IF(  (Kaikki_matsit[Kotimaalit]&lt;Kaikki_matsit[Vierasmaalit]) * (Kaikki_matsit[Koti]=C12) * (Kaikki_matsit[Kausi]=$D$3),  1,  0)) +
  SUM(  IF(  (Kaikki_matsit[Vierasmaalit]&lt;Kaikki_matsit[Kotimaalit]) * (Kaikki_matsit[Vieras]=C12) * (Kaikki_matsit[Kausi]=$D$3),  1,  0))</f>
        <v>24</v>
      </c>
      <c r="H12">
        <f>SUMIFS( Kaikki_matsit[Kotimaalit],    Kaikki_matsit[Koti], C12,    Kaikki_matsit[Kausi],$D$3) +
  SUMIFS( Kaikki_matsit[Vierasmaalit],    Kaikki_matsit[Vieras], C12,    Kaikki_matsit[Kausi],$D$3)</f>
        <v>40</v>
      </c>
      <c r="I12">
        <f>SUMIFS( Kaikki_matsit[Kotimaalit],   Kaikki_matsit[Vieras], C12,   Kaikki_matsit[Kausi],$D$3) +
  SUMIFS( Kaikki_matsit[Vierasmaalit],   Kaikki_matsit[Koti], C12,   Kaikki_matsit[Kausi],$D$3)</f>
        <v>85</v>
      </c>
      <c r="J12">
        <f t="shared" si="0"/>
        <v>-45</v>
      </c>
      <c r="K12">
        <f t="shared" si="1"/>
        <v>32</v>
      </c>
      <c r="M12" t="s">
        <v>131</v>
      </c>
    </row>
    <row r="13" spans="1:13" x14ac:dyDescent="0.45">
      <c r="C13" s="36" t="s">
        <v>42</v>
      </c>
      <c r="D13">
        <f>COUNTIFS(Kaikki_matsit[Koti],C13,   Kaikki_matsit[Kausi],$D$3) +
  COUNTIFS(Kaikki_matsit[Vieras],C13,  Kaikki_matsit[Kausi],$D$3) +
  N("kommentti: kotimatsit + vierasmatsit")</f>
        <v>38</v>
      </c>
      <c r="E13">
        <f t="array" ref="E13">SUM( IF( (Kaikki_matsit[Kotimaalit]&gt;Kaikki_matsit[Vierasmaalit]) * (Kaikki_matsit[Koti]=C13) * (Kaikki_matsit[Kausi]=$D$3),  1,  0)) +
  SUM( IF( (Kaikki_matsit[Vierasmaalit]&gt;Kaikki_matsit[Kotimaalit]) * (Kaikki_matsit[Vieras]=C13) * (Kaikki_matsit[Kausi]=$D$3),  1,  0))</f>
        <v>10</v>
      </c>
      <c r="F13">
        <f t="array" ref="F13">SUM(  IF(  (Kaikki_matsit[Kotimaalit]=Kaikki_matsit[Vierasmaalit]) * (Kaikki_matsit[Koti]=C13) * (Kaikki_matsit[Kausi]=$D$3),  1,  0)) +
  SUM(  IF(  (Kaikki_matsit[Vierasmaalit]=Kaikki_matsit[Kotimaalit]) * (Kaikki_matsit[Vieras]=C13) * (Kaikki_matsit[Kausi]=$D$3),  1,  0))</f>
        <v>7</v>
      </c>
      <c r="G13">
        <f t="array" ref="G13">SUM(  IF(  (Kaikki_matsit[Kotimaalit]&lt;Kaikki_matsit[Vierasmaalit]) * (Kaikki_matsit[Koti]=C13) * (Kaikki_matsit[Kausi]=$D$3),  1,  0)) +
  SUM(  IF(  (Kaikki_matsit[Vierasmaalit]&lt;Kaikki_matsit[Kotimaalit]) * (Kaikki_matsit[Vieras]=C13) * (Kaikki_matsit[Kausi]=$D$3),  1,  0))</f>
        <v>21</v>
      </c>
      <c r="H13">
        <f>SUMIFS( Kaikki_matsit[Kotimaalit],    Kaikki_matsit[Koti], C13,    Kaikki_matsit[Kausi],$D$3) +
  SUMIFS( Kaikki_matsit[Vierasmaalit],    Kaikki_matsit[Vieras], C13,    Kaikki_matsit[Kausi],$D$3)</f>
        <v>38</v>
      </c>
      <c r="I13">
        <f>SUMIFS( Kaikki_matsit[Kotimaalit],   Kaikki_matsit[Vieras], C13,   Kaikki_matsit[Kausi],$D$3) +
  SUMIFS( Kaikki_matsit[Vierasmaalit],   Kaikki_matsit[Koti], C13,   Kaikki_matsit[Kausi],$D$3)</f>
        <v>53</v>
      </c>
      <c r="J13">
        <f t="shared" si="0"/>
        <v>-15</v>
      </c>
      <c r="K13">
        <f t="shared" si="1"/>
        <v>37</v>
      </c>
      <c r="M13" t="s">
        <v>132</v>
      </c>
    </row>
    <row r="14" spans="1:13" x14ac:dyDescent="0.45">
      <c r="C14" s="36" t="s">
        <v>12</v>
      </c>
      <c r="D14">
        <f>COUNTIFS(Kaikki_matsit[Koti],C14,   Kaikki_matsit[Kausi],$D$3) +
  COUNTIFS(Kaikki_matsit[Vieras],C14,  Kaikki_matsit[Kausi],$D$3) +
  N("kommentti: kotimatsit + vierasmatsit")</f>
        <v>38</v>
      </c>
      <c r="E14">
        <f t="array" ref="E14">SUM( IF( (Kaikki_matsit[Kotimaalit]&gt;Kaikki_matsit[Vierasmaalit]) * (Kaikki_matsit[Koti]=C14) * (Kaikki_matsit[Kausi]=$D$3),  1,  0)) +
  SUM( IF( (Kaikki_matsit[Vierasmaalit]&gt;Kaikki_matsit[Kotimaalit]) * (Kaikki_matsit[Vieras]=C14) * (Kaikki_matsit[Kausi]=$D$3),  1,  0))</f>
        <v>26</v>
      </c>
      <c r="F14">
        <f t="array" ref="F14">SUM(  IF(  (Kaikki_matsit[Kotimaalit]=Kaikki_matsit[Vierasmaalit]) * (Kaikki_matsit[Koti]=C14) * (Kaikki_matsit[Kausi]=$D$3),  1,  0)) +
  SUM(  IF(  (Kaikki_matsit[Vierasmaalit]=Kaikki_matsit[Kotimaalit]) * (Kaikki_matsit[Vieras]=C14) * (Kaikki_matsit[Kausi]=$D$3),  1,  0))</f>
        <v>6</v>
      </c>
      <c r="G14">
        <f t="array" ref="G14">SUM(  IF(  (Kaikki_matsit[Kotimaalit]&lt;Kaikki_matsit[Vierasmaalit]) * (Kaikki_matsit[Koti]=C14) * (Kaikki_matsit[Kausi]=$D$3),  1,  0)) +
  SUM(  IF(  (Kaikki_matsit[Vierasmaalit]&lt;Kaikki_matsit[Kotimaalit]) * (Kaikki_matsit[Vieras]=C14) * (Kaikki_matsit[Kausi]=$D$3),  1,  0))</f>
        <v>6</v>
      </c>
      <c r="H14">
        <f>SUMIFS( Kaikki_matsit[Kotimaalit],    Kaikki_matsit[Koti], C14,    Kaikki_matsit[Kausi],$D$3) +
  SUMIFS( Kaikki_matsit[Vierasmaalit],    Kaikki_matsit[Vieras], C14,    Kaikki_matsit[Kausi],$D$3)</f>
        <v>101</v>
      </c>
      <c r="I14">
        <f>SUMIFS( Kaikki_matsit[Kotimaalit],   Kaikki_matsit[Vieras], C14,   Kaikki_matsit[Kausi],$D$3) +
  SUMIFS( Kaikki_matsit[Vierasmaalit],   Kaikki_matsit[Koti], C14,   Kaikki_matsit[Kausi],$D$3)</f>
        <v>50</v>
      </c>
      <c r="J14">
        <f t="shared" si="0"/>
        <v>51</v>
      </c>
      <c r="K14">
        <f t="shared" si="1"/>
        <v>84</v>
      </c>
      <c r="M14" t="s">
        <v>135</v>
      </c>
    </row>
    <row r="15" spans="1:13" x14ac:dyDescent="0.45">
      <c r="C15" s="36" t="s">
        <v>43</v>
      </c>
      <c r="D15">
        <f>COUNTIFS(Kaikki_matsit[Koti],C15,   Kaikki_matsit[Kausi],$D$3) +
  COUNTIFS(Kaikki_matsit[Vieras],C15,  Kaikki_matsit[Kausi],$D$3) +
  N("kommentti: kotimatsit + vierasmatsit")</f>
        <v>38</v>
      </c>
      <c r="E15">
        <f t="array" ref="E15">SUM( IF( (Kaikki_matsit[Kotimaalit]&gt;Kaikki_matsit[Vierasmaalit]) * (Kaikki_matsit[Koti]=C15) * (Kaikki_matsit[Kausi]=$D$3),  1,  0)) +
  SUM( IF( (Kaikki_matsit[Vierasmaalit]&gt;Kaikki_matsit[Kotimaalit]) * (Kaikki_matsit[Vieras]=C15) * (Kaikki_matsit[Kausi]=$D$3),  1,  0))</f>
        <v>27</v>
      </c>
      <c r="F15">
        <f t="array" ref="F15">SUM(  IF(  (Kaikki_matsit[Kotimaalit]=Kaikki_matsit[Vierasmaalit]) * (Kaikki_matsit[Koti]=C15) * (Kaikki_matsit[Kausi]=$D$3),  1,  0)) +
  SUM(  IF(  (Kaikki_matsit[Vierasmaalit]=Kaikki_matsit[Kotimaalit]) * (Kaikki_matsit[Vieras]=C15) * (Kaikki_matsit[Kausi]=$D$3),  1,  0))</f>
        <v>5</v>
      </c>
      <c r="G15">
        <f t="array" ref="G15">SUM(  IF(  (Kaikki_matsit[Kotimaalit]&lt;Kaikki_matsit[Vierasmaalit]) * (Kaikki_matsit[Koti]=C15) * (Kaikki_matsit[Kausi]=$D$3),  1,  0)) +
  SUM(  IF(  (Kaikki_matsit[Vierasmaalit]&lt;Kaikki_matsit[Kotimaalit]) * (Kaikki_matsit[Vieras]=C15) * (Kaikki_matsit[Kausi]=$D$3),  1,  0))</f>
        <v>6</v>
      </c>
      <c r="H15">
        <f>SUMIFS( Kaikki_matsit[Kotimaalit],    Kaikki_matsit[Koti], C15,    Kaikki_matsit[Kausi],$D$3) +
  SUMIFS( Kaikki_matsit[Vierasmaalit],    Kaikki_matsit[Vieras], C15,    Kaikki_matsit[Kausi],$D$3)</f>
        <v>102</v>
      </c>
      <c r="I15">
        <f>SUMIFS( Kaikki_matsit[Kotimaalit],   Kaikki_matsit[Vieras], C15,   Kaikki_matsit[Kausi],$D$3) +
  SUMIFS( Kaikki_matsit[Vierasmaalit],   Kaikki_matsit[Koti], C15,   Kaikki_matsit[Kausi],$D$3)</f>
        <v>37</v>
      </c>
      <c r="J15">
        <f t="shared" si="0"/>
        <v>65</v>
      </c>
      <c r="K15">
        <f t="shared" si="1"/>
        <v>86</v>
      </c>
    </row>
    <row r="16" spans="1:13" x14ac:dyDescent="0.45">
      <c r="C16" s="36" t="s">
        <v>44</v>
      </c>
      <c r="D16">
        <f>COUNTIFS(Kaikki_matsit[Koti],C16,   Kaikki_matsit[Kausi],$D$3) +
  COUNTIFS(Kaikki_matsit[Vieras],C16,  Kaikki_matsit[Kausi],$D$3) +
  N("kommentti: kotimatsit + vierasmatsit")</f>
        <v>38</v>
      </c>
      <c r="E16">
        <f t="array" ref="E16">SUM( IF( (Kaikki_matsit[Kotimaalit]&gt;Kaikki_matsit[Vierasmaalit]) * (Kaikki_matsit[Koti]=C16) * (Kaikki_matsit[Kausi]=$D$3),  1,  0)) +
  SUM( IF( (Kaikki_matsit[Vierasmaalit]&gt;Kaikki_matsit[Kotimaalit]) * (Kaikki_matsit[Vieras]=C16) * (Kaikki_matsit[Kausi]=$D$3),  1,  0))</f>
        <v>19</v>
      </c>
      <c r="F16">
        <f t="array" ref="F16">SUM(  IF(  (Kaikki_matsit[Kotimaalit]=Kaikki_matsit[Vierasmaalit]) * (Kaikki_matsit[Koti]=C16) * (Kaikki_matsit[Kausi]=$D$3),  1,  0)) +
  SUM(  IF(  (Kaikki_matsit[Vierasmaalit]=Kaikki_matsit[Kotimaalit]) * (Kaikki_matsit[Vieras]=C16) * (Kaikki_matsit[Kausi]=$D$3),  1,  0))</f>
        <v>7</v>
      </c>
      <c r="G16">
        <f t="array" ref="G16">SUM(  IF(  (Kaikki_matsit[Kotimaalit]&lt;Kaikki_matsit[Vierasmaalit]) * (Kaikki_matsit[Koti]=C16) * (Kaikki_matsit[Kausi]=$D$3),  1,  0)) +
  SUM(  IF(  (Kaikki_matsit[Vierasmaalit]&lt;Kaikki_matsit[Kotimaalit]) * (Kaikki_matsit[Vieras]=C16) * (Kaikki_matsit[Kausi]=$D$3),  1,  0))</f>
        <v>12</v>
      </c>
      <c r="H16">
        <f>SUMIFS( Kaikki_matsit[Kotimaalit],    Kaikki_matsit[Koti], C16,    Kaikki_matsit[Kausi],$D$3) +
  SUMIFS( Kaikki_matsit[Vierasmaalit],    Kaikki_matsit[Vieras], C16,    Kaikki_matsit[Kausi],$D$3)</f>
        <v>64</v>
      </c>
      <c r="I16">
        <f>SUMIFS( Kaikki_matsit[Kotimaalit],   Kaikki_matsit[Vieras], C16,   Kaikki_matsit[Kausi],$D$3) +
  SUMIFS( Kaikki_matsit[Vierasmaalit],   Kaikki_matsit[Koti], C16,   Kaikki_matsit[Kausi],$D$3)</f>
        <v>43</v>
      </c>
      <c r="J16">
        <f t="shared" si="0"/>
        <v>21</v>
      </c>
      <c r="K16">
        <f t="shared" si="1"/>
        <v>64</v>
      </c>
    </row>
    <row r="17" spans="3:11" x14ac:dyDescent="0.45">
      <c r="C17" s="36" t="s">
        <v>45</v>
      </c>
      <c r="D17">
        <f>COUNTIFS(Kaikki_matsit[Koti],C17,   Kaikki_matsit[Kausi],$D$3) +
  COUNTIFS(Kaikki_matsit[Vieras],C17,  Kaikki_matsit[Kausi],$D$3) +
  N("kommentti: kotimatsit + vierasmatsit")</f>
        <v>38</v>
      </c>
      <c r="E17">
        <f t="array" ref="E17">SUM( IF( (Kaikki_matsit[Kotimaalit]&gt;Kaikki_matsit[Vierasmaalit]) * (Kaikki_matsit[Koti]=C17) * (Kaikki_matsit[Kausi]=$D$3),  1,  0)) +
  SUM( IF( (Kaikki_matsit[Vierasmaalit]&gt;Kaikki_matsit[Kotimaalit]) * (Kaikki_matsit[Vieras]=C17) * (Kaikki_matsit[Kausi]=$D$3),  1,  0))</f>
        <v>15</v>
      </c>
      <c r="F17">
        <f t="array" ref="F17">SUM(  IF(  (Kaikki_matsit[Kotimaalit]=Kaikki_matsit[Vierasmaalit]) * (Kaikki_matsit[Koti]=C17) * (Kaikki_matsit[Kausi]=$D$3),  1,  0)) +
  SUM(  IF(  (Kaikki_matsit[Vierasmaalit]=Kaikki_matsit[Kotimaalit]) * (Kaikki_matsit[Vieras]=C17) * (Kaikki_matsit[Kausi]=$D$3),  1,  0))</f>
        <v>4</v>
      </c>
      <c r="G17">
        <f t="array" ref="G17">SUM(  IF(  (Kaikki_matsit[Kotimaalit]&lt;Kaikki_matsit[Vierasmaalit]) * (Kaikki_matsit[Koti]=C17) * (Kaikki_matsit[Kausi]=$D$3),  1,  0)) +
  SUM(  IF(  (Kaikki_matsit[Vierasmaalit]&lt;Kaikki_matsit[Kotimaalit]) * (Kaikki_matsit[Vieras]=C17) * (Kaikki_matsit[Kausi]=$D$3),  1,  0))</f>
        <v>19</v>
      </c>
      <c r="H17">
        <f>SUMIFS( Kaikki_matsit[Kotimaalit],    Kaikki_matsit[Koti], C17,    Kaikki_matsit[Kausi],$D$3) +
  SUMIFS( Kaikki_matsit[Vierasmaalit],    Kaikki_matsit[Vieras], C17,    Kaikki_matsit[Kausi],$D$3)</f>
        <v>43</v>
      </c>
      <c r="I17">
        <f>SUMIFS( Kaikki_matsit[Kotimaalit],   Kaikki_matsit[Vieras], C17,   Kaikki_matsit[Kausi],$D$3) +
  SUMIFS( Kaikki_matsit[Vierasmaalit],   Kaikki_matsit[Koti], C17,   Kaikki_matsit[Kausi],$D$3)</f>
        <v>59</v>
      </c>
      <c r="J17">
        <f t="shared" si="0"/>
        <v>-16</v>
      </c>
      <c r="K17">
        <f t="shared" si="1"/>
        <v>49</v>
      </c>
    </row>
    <row r="18" spans="3:11" x14ac:dyDescent="0.45">
      <c r="C18" s="36" t="s">
        <v>46</v>
      </c>
      <c r="D18">
        <f>COUNTIFS(Kaikki_matsit[Koti],C18,   Kaikki_matsit[Kausi],$D$3) +
  COUNTIFS(Kaikki_matsit[Vieras],C18,  Kaikki_matsit[Kausi],$D$3) +
  N("kommentti: kotimatsit + vierasmatsit")</f>
        <v>38</v>
      </c>
      <c r="E18">
        <f t="array" ref="E18">SUM( IF( (Kaikki_matsit[Kotimaalit]&gt;Kaikki_matsit[Vierasmaalit]) * (Kaikki_matsit[Koti]=C18) * (Kaikki_matsit[Kausi]=$D$3),  1,  0)) +
  SUM( IF( (Kaikki_matsit[Vierasmaalit]&gt;Kaikki_matsit[Kotimaalit]) * (Kaikki_matsit[Vieras]=C18) * (Kaikki_matsit[Kausi]=$D$3),  1,  0))</f>
        <v>8</v>
      </c>
      <c r="F18">
        <f t="array" ref="F18">SUM(  IF(  (Kaikki_matsit[Kotimaalit]=Kaikki_matsit[Vierasmaalit]) * (Kaikki_matsit[Koti]=C18) * (Kaikki_matsit[Kausi]=$D$3),  1,  0)) +
  SUM(  IF(  (Kaikki_matsit[Vierasmaalit]=Kaikki_matsit[Kotimaalit]) * (Kaikki_matsit[Vieras]=C18) * (Kaikki_matsit[Kausi]=$D$3),  1,  0))</f>
        <v>9</v>
      </c>
      <c r="G18">
        <f t="array" ref="G18">SUM(  IF(  (Kaikki_matsit[Kotimaalit]&lt;Kaikki_matsit[Vierasmaalit]) * (Kaikki_matsit[Koti]=C18) * (Kaikki_matsit[Kausi]=$D$3),  1,  0)) +
  SUM(  IF(  (Kaikki_matsit[Vierasmaalit]&lt;Kaikki_matsit[Kotimaalit]) * (Kaikki_matsit[Vieras]=C18) * (Kaikki_matsit[Kausi]=$D$3),  1,  0))</f>
        <v>21</v>
      </c>
      <c r="H18">
        <f>SUMIFS( Kaikki_matsit[Kotimaalit],    Kaikki_matsit[Koti], C18,    Kaikki_matsit[Kausi],$D$3) +
  SUMIFS( Kaikki_matsit[Vierasmaalit],    Kaikki_matsit[Vieras], C18,    Kaikki_matsit[Kausi],$D$3)</f>
        <v>28</v>
      </c>
      <c r="I18">
        <f>SUMIFS( Kaikki_matsit[Kotimaalit],   Kaikki_matsit[Vieras], C18,   Kaikki_matsit[Kausi],$D$3) +
  SUMIFS( Kaikki_matsit[Vierasmaalit],   Kaikki_matsit[Koti], C18,   Kaikki_matsit[Kausi],$D$3)</f>
        <v>62</v>
      </c>
      <c r="J18">
        <f t="shared" si="0"/>
        <v>-34</v>
      </c>
      <c r="K18">
        <f t="shared" si="1"/>
        <v>33</v>
      </c>
    </row>
    <row r="19" spans="3:11" x14ac:dyDescent="0.45">
      <c r="C19" s="36" t="s">
        <v>18</v>
      </c>
      <c r="D19">
        <f>COUNTIFS(Kaikki_matsit[Koti],C19,   Kaikki_matsit[Kausi],$D$3) +
  COUNTIFS(Kaikki_matsit[Vieras],C19,  Kaikki_matsit[Kausi],$D$3) +
  N("kommentti: kotimatsit + vierasmatsit")</f>
        <v>38</v>
      </c>
      <c r="E19">
        <f t="array" ref="E19">SUM( IF( (Kaikki_matsit[Kotimaalit]&gt;Kaikki_matsit[Vierasmaalit]) * (Kaikki_matsit[Koti]=C19) * (Kaikki_matsit[Kausi]=$D$3),  1,  0)) +
  SUM( IF( (Kaikki_matsit[Vierasmaalit]&gt;Kaikki_matsit[Kotimaalit]) * (Kaikki_matsit[Vieras]=C19) * (Kaikki_matsit[Kausi]=$D$3),  1,  0))</f>
        <v>15</v>
      </c>
      <c r="F19">
        <f t="array" ref="F19">SUM(  IF(  (Kaikki_matsit[Kotimaalit]=Kaikki_matsit[Vierasmaalit]) * (Kaikki_matsit[Koti]=C19) * (Kaikki_matsit[Kausi]=$D$3),  1,  0)) +
  SUM(  IF(  (Kaikki_matsit[Vierasmaalit]=Kaikki_matsit[Kotimaalit]) * (Kaikki_matsit[Vieras]=C19) * (Kaikki_matsit[Kausi]=$D$3),  1,  0))</f>
        <v>11</v>
      </c>
      <c r="G19">
        <f t="array" ref="G19">SUM(  IF(  (Kaikki_matsit[Kotimaalit]&lt;Kaikki_matsit[Vierasmaalit]) * (Kaikki_matsit[Koti]=C19) * (Kaikki_matsit[Kausi]=$D$3),  1,  0)) +
  SUM(  IF(  (Kaikki_matsit[Vierasmaalit]&lt;Kaikki_matsit[Kotimaalit]) * (Kaikki_matsit[Vieras]=C19) * (Kaikki_matsit[Kausi]=$D$3),  1,  0))</f>
        <v>12</v>
      </c>
      <c r="H19">
        <f>SUMIFS( Kaikki_matsit[Kotimaalit],    Kaikki_matsit[Koti], C19,    Kaikki_matsit[Kausi],$D$3) +
  SUMIFS( Kaikki_matsit[Vierasmaalit],    Kaikki_matsit[Vieras], C19,    Kaikki_matsit[Kausi],$D$3)</f>
        <v>54</v>
      </c>
      <c r="I19">
        <f>SUMIFS( Kaikki_matsit[Kotimaalit],   Kaikki_matsit[Vieras], C19,   Kaikki_matsit[Kausi],$D$3) +
  SUMIFS( Kaikki_matsit[Vierasmaalit],   Kaikki_matsit[Koti], C19,   Kaikki_matsit[Kausi],$D$3)</f>
        <v>46</v>
      </c>
      <c r="J19">
        <f t="shared" si="0"/>
        <v>8</v>
      </c>
      <c r="K19">
        <f t="shared" si="1"/>
        <v>56</v>
      </c>
    </row>
    <row r="20" spans="3:11" x14ac:dyDescent="0.45">
      <c r="C20" s="36" t="s">
        <v>47</v>
      </c>
      <c r="D20">
        <f>COUNTIFS(Kaikki_matsit[Koti],C20,   Kaikki_matsit[Kausi],$D$3) +
  COUNTIFS(Kaikki_matsit[Vieras],C20,  Kaikki_matsit[Kausi],$D$3) +
  N("kommentti: kotimatsit + vierasmatsit")</f>
        <v>38</v>
      </c>
      <c r="E20">
        <f t="array" ref="E20">SUM( IF( (Kaikki_matsit[Kotimaalit]&gt;Kaikki_matsit[Vierasmaalit]) * (Kaikki_matsit[Koti]=C20) * (Kaikki_matsit[Kausi]=$D$3),  1,  0)) +
  SUM( IF( (Kaikki_matsit[Vierasmaalit]&gt;Kaikki_matsit[Kotimaalit]) * (Kaikki_matsit[Vieras]=C20) * (Kaikki_matsit[Kausi]=$D$3),  1,  0))</f>
        <v>13</v>
      </c>
      <c r="F20">
        <f t="array" ref="F20">SUM(  IF(  (Kaikki_matsit[Kotimaalit]=Kaikki_matsit[Vierasmaalit]) * (Kaikki_matsit[Koti]=C20) * (Kaikki_matsit[Kausi]=$D$3),  1,  0)) +
  SUM(  IF(  (Kaikki_matsit[Vierasmaalit]=Kaikki_matsit[Kotimaalit]) * (Kaikki_matsit[Vieras]=C20) * (Kaikki_matsit[Kausi]=$D$3),  1,  0))</f>
        <v>11</v>
      </c>
      <c r="G20">
        <f t="array" ref="G20">SUM(  IF(  (Kaikki_matsit[Kotimaalit]&lt;Kaikki_matsit[Vierasmaalit]) * (Kaikki_matsit[Koti]=C20) * (Kaikki_matsit[Kausi]=$D$3),  1,  0)) +
  SUM(  IF(  (Kaikki_matsit[Vierasmaalit]&lt;Kaikki_matsit[Kotimaalit]) * (Kaikki_matsit[Vieras]=C20) * (Kaikki_matsit[Kausi]=$D$3),  1,  0))</f>
        <v>14</v>
      </c>
      <c r="H20">
        <f>SUMIFS( Kaikki_matsit[Kotimaalit],    Kaikki_matsit[Koti], C20,    Kaikki_matsit[Kausi],$D$3) +
  SUMIFS( Kaikki_matsit[Vierasmaalit],    Kaikki_matsit[Vieras], C20,    Kaikki_matsit[Kausi],$D$3)</f>
        <v>45</v>
      </c>
      <c r="I20">
        <f>SUMIFS( Kaikki_matsit[Kotimaalit],   Kaikki_matsit[Vieras], C20,   Kaikki_matsit[Kausi],$D$3) +
  SUMIFS( Kaikki_matsit[Vierasmaalit],   Kaikki_matsit[Koti], C20,   Kaikki_matsit[Kausi],$D$3)</f>
        <v>52</v>
      </c>
      <c r="J20">
        <f t="shared" si="0"/>
        <v>-7</v>
      </c>
      <c r="K20">
        <f t="shared" si="1"/>
        <v>50</v>
      </c>
    </row>
    <row r="21" spans="3:11" x14ac:dyDescent="0.45">
      <c r="C21" s="36" t="s">
        <v>14</v>
      </c>
      <c r="D21">
        <f>COUNTIFS(Kaikki_matsit[Koti],C21,   Kaikki_matsit[Kausi],$D$3) +
  COUNTIFS(Kaikki_matsit[Vieras],C21,  Kaikki_matsit[Kausi],$D$3) +
  N("kommentti: kotimatsit + vierasmatsit")</f>
        <v>38</v>
      </c>
      <c r="E21">
        <f t="array" ref="E21">SUM( IF( (Kaikki_matsit[Kotimaalit]&gt;Kaikki_matsit[Vierasmaalit]) * (Kaikki_matsit[Koti]=C21) * (Kaikki_matsit[Kausi]=$D$3),  1,  0)) +
  SUM( IF( (Kaikki_matsit[Vierasmaalit]&gt;Kaikki_matsit[Kotimaalit]) * (Kaikki_matsit[Vieras]=C21) * (Kaikki_matsit[Kausi]=$D$3),  1,  0))</f>
        <v>10</v>
      </c>
      <c r="F21">
        <f t="array" ref="F21">SUM(  IF(  (Kaikki_matsit[Kotimaalit]=Kaikki_matsit[Vierasmaalit]) * (Kaikki_matsit[Koti]=C21) * (Kaikki_matsit[Kausi]=$D$3),  1,  0)) +
  SUM(  IF(  (Kaikki_matsit[Vierasmaalit]=Kaikki_matsit[Kotimaalit]) * (Kaikki_matsit[Vieras]=C21) * (Kaikki_matsit[Kausi]=$D$3),  1,  0))</f>
        <v>8</v>
      </c>
      <c r="G21">
        <f t="array" ref="G21">SUM(  IF(  (Kaikki_matsit[Kotimaalit]&lt;Kaikki_matsit[Vierasmaalit]) * (Kaikki_matsit[Koti]=C21) * (Kaikki_matsit[Kausi]=$D$3),  1,  0)) +
  SUM(  IF(  (Kaikki_matsit[Vierasmaalit]&lt;Kaikki_matsit[Kotimaalit]) * (Kaikki_matsit[Vieras]=C21) * (Kaikki_matsit[Kausi]=$D$3),  1,  0))</f>
        <v>20</v>
      </c>
      <c r="H21">
        <f>SUMIFS( Kaikki_matsit[Kotimaalit],    Kaikki_matsit[Koti], C21,    Kaikki_matsit[Kausi],$D$3) +
  SUMIFS( Kaikki_matsit[Vierasmaalit],    Kaikki_matsit[Vieras], C21,    Kaikki_matsit[Kausi],$D$3)</f>
        <v>41</v>
      </c>
      <c r="I21">
        <f>SUMIFS( Kaikki_matsit[Kotimaalit],   Kaikki_matsit[Vieras], C21,   Kaikki_matsit[Kausi],$D$3) +
  SUMIFS( Kaikki_matsit[Vierasmaalit],   Kaikki_matsit[Koti], C21,   Kaikki_matsit[Kausi],$D$3)</f>
        <v>60</v>
      </c>
      <c r="J21">
        <f t="shared" si="0"/>
        <v>-19</v>
      </c>
      <c r="K21">
        <f t="shared" si="1"/>
        <v>38</v>
      </c>
    </row>
    <row r="22" spans="3:11" x14ac:dyDescent="0.45">
      <c r="C22" s="36" t="s">
        <v>48</v>
      </c>
      <c r="D22">
        <f>COUNTIFS(Kaikki_matsit[Koti],C22,   Kaikki_matsit[Kausi],$D$3) +
  COUNTIFS(Kaikki_matsit[Vieras],C22,  Kaikki_matsit[Kausi],$D$3) +
  N("kommentti: kotimatsit + vierasmatsit")</f>
        <v>38</v>
      </c>
      <c r="E22">
        <f t="array" ref="E22">SUM( IF( (Kaikki_matsit[Kotimaalit]&gt;Kaikki_matsit[Vierasmaalit]) * (Kaikki_matsit[Koti]=C22) * (Kaikki_matsit[Kausi]=$D$3),  1,  0)) +
  SUM( IF( (Kaikki_matsit[Vierasmaalit]&gt;Kaikki_matsit[Kotimaalit]) * (Kaikki_matsit[Vieras]=C22) * (Kaikki_matsit[Kausi]=$D$3),  1,  0))</f>
        <v>11</v>
      </c>
      <c r="F22">
        <f t="array" ref="F22">SUM(  IF(  (Kaikki_matsit[Kotimaalit]=Kaikki_matsit[Vierasmaalit]) * (Kaikki_matsit[Koti]=C22) * (Kaikki_matsit[Kausi]=$D$3),  1,  0)) +
  SUM(  IF(  (Kaikki_matsit[Vierasmaalit]=Kaikki_matsit[Kotimaalit]) * (Kaikki_matsit[Vieras]=C22) * (Kaikki_matsit[Kausi]=$D$3),  1,  0))</f>
        <v>9</v>
      </c>
      <c r="G22">
        <f t="array" ref="G22">SUM(  IF(  (Kaikki_matsit[Kotimaalit]&lt;Kaikki_matsit[Vierasmaalit]) * (Kaikki_matsit[Koti]=C22) * (Kaikki_matsit[Kausi]=$D$3),  1,  0)) +
  SUM(  IF(  (Kaikki_matsit[Vierasmaalit]&lt;Kaikki_matsit[Kotimaalit]) * (Kaikki_matsit[Vieras]=C22) * (Kaikki_matsit[Kausi]=$D$3),  1,  0))</f>
        <v>18</v>
      </c>
      <c r="H22">
        <f>SUMIFS( Kaikki_matsit[Kotimaalit],    Kaikki_matsit[Koti], C22,    Kaikki_matsit[Kausi],$D$3) +
  SUMIFS( Kaikki_matsit[Vierasmaalit],    Kaikki_matsit[Vieras], C22,    Kaikki_matsit[Kausi],$D$3)</f>
        <v>54</v>
      </c>
      <c r="I22">
        <f>SUMIFS( Kaikki_matsit[Kotimaalit],   Kaikki_matsit[Vieras], C22,   Kaikki_matsit[Kausi],$D$3) +
  SUMIFS( Kaikki_matsit[Vierasmaalit],   Kaikki_matsit[Koti], C22,   Kaikki_matsit[Kausi],$D$3)</f>
        <v>54</v>
      </c>
      <c r="J22">
        <f t="shared" si="0"/>
        <v>0</v>
      </c>
      <c r="K22">
        <f t="shared" si="1"/>
        <v>42</v>
      </c>
    </row>
    <row r="23" spans="3:11" x14ac:dyDescent="0.45">
      <c r="C23" s="36" t="s">
        <v>49</v>
      </c>
      <c r="D23">
        <f>COUNTIFS(Kaikki_matsit[Koti],C23,   Kaikki_matsit[Kausi],$D$3) +
  COUNTIFS(Kaikki_matsit[Vieras],C23,  Kaikki_matsit[Kausi],$D$3) +
  N("kommentti: kotimatsit + vierasmatsit")</f>
        <v>38</v>
      </c>
      <c r="E23">
        <f t="array" ref="E23">SUM( IF( (Kaikki_matsit[Kotimaalit]&gt;Kaikki_matsit[Vierasmaalit]) * (Kaikki_matsit[Koti]=C23) * (Kaikki_matsit[Kausi]=$D$3),  1,  0)) +
  SUM( IF( (Kaikki_matsit[Vierasmaalit]&gt;Kaikki_matsit[Kotimaalit]) * (Kaikki_matsit[Vieras]=C23) * (Kaikki_matsit[Kausi]=$D$3),  1,  0))</f>
        <v>21</v>
      </c>
      <c r="F23">
        <f t="array" ref="F23">SUM(  IF(  (Kaikki_matsit[Kotimaalit]=Kaikki_matsit[Vierasmaalit]) * (Kaikki_matsit[Koti]=C23) * (Kaikki_matsit[Kausi]=$D$3),  1,  0)) +
  SUM(  IF(  (Kaikki_matsit[Vierasmaalit]=Kaikki_matsit[Kotimaalit]) * (Kaikki_matsit[Vieras]=C23) * (Kaikki_matsit[Kausi]=$D$3),  1,  0))</f>
        <v>6</v>
      </c>
      <c r="G23">
        <f t="array" ref="G23">SUM(  IF(  (Kaikki_matsit[Kotimaalit]&lt;Kaikki_matsit[Vierasmaalit]) * (Kaikki_matsit[Koti]=C23) * (Kaikki_matsit[Kausi]=$D$3),  1,  0)) +
  SUM(  IF(  (Kaikki_matsit[Vierasmaalit]&lt;Kaikki_matsit[Kotimaalit]) * (Kaikki_matsit[Vieras]=C23) * (Kaikki_matsit[Kausi]=$D$3),  1,  0))</f>
        <v>11</v>
      </c>
      <c r="H23">
        <f>SUMIFS( Kaikki_matsit[Kotimaalit],    Kaikki_matsit[Koti], C23,    Kaikki_matsit[Kausi],$D$3) +
  SUMIFS( Kaikki_matsit[Vierasmaalit],    Kaikki_matsit[Vieras], C23,    Kaikki_matsit[Kausi],$D$3)</f>
        <v>55</v>
      </c>
      <c r="I23">
        <f>SUMIFS( Kaikki_matsit[Kotimaalit],   Kaikki_matsit[Vieras], C23,   Kaikki_matsit[Kausi],$D$3) +
  SUMIFS( Kaikki_matsit[Vierasmaalit],   Kaikki_matsit[Koti], C23,   Kaikki_matsit[Kausi],$D$3)</f>
        <v>51</v>
      </c>
      <c r="J23">
        <f t="shared" si="0"/>
        <v>4</v>
      </c>
      <c r="K23">
        <f t="shared" si="1"/>
        <v>69</v>
      </c>
    </row>
    <row r="24" spans="3:11" x14ac:dyDescent="0.45">
      <c r="C24" s="36" t="s">
        <v>50</v>
      </c>
      <c r="D24">
        <f>COUNTIFS(Kaikki_matsit[Koti],C24,   Kaikki_matsit[Kausi],$D$3) +
  COUNTIFS(Kaikki_matsit[Vieras],C24,  Kaikki_matsit[Kausi],$D$3) +
  N("kommentti: kotimatsit + vierasmatsit")</f>
        <v>38</v>
      </c>
      <c r="E24">
        <f t="array" ref="E24">SUM( IF( (Kaikki_matsit[Kotimaalit]&gt;Kaikki_matsit[Vierasmaalit]) * (Kaikki_matsit[Koti]=C24) * (Kaikki_matsit[Kausi]=$D$3),  1,  0)) +
  SUM( IF( (Kaikki_matsit[Vierasmaalit]&gt;Kaikki_matsit[Kotimaalit]) * (Kaikki_matsit[Vieras]=C24) * (Kaikki_matsit[Kausi]=$D$3),  1,  0))</f>
        <v>7</v>
      </c>
      <c r="F24">
        <f t="array" ref="F24">SUM(  IF(  (Kaikki_matsit[Kotimaalit]=Kaikki_matsit[Vierasmaalit]) * (Kaikki_matsit[Koti]=C24) * (Kaikki_matsit[Kausi]=$D$3),  1,  0)) +
  SUM(  IF(  (Kaikki_matsit[Vierasmaalit]=Kaikki_matsit[Kotimaalit]) * (Kaikki_matsit[Vieras]=C24) * (Kaikki_matsit[Kausi]=$D$3),  1,  0))</f>
        <v>15</v>
      </c>
      <c r="G24">
        <f t="array" ref="G24">SUM(  IF(  (Kaikki_matsit[Kotimaalit]&lt;Kaikki_matsit[Vierasmaalit]) * (Kaikki_matsit[Koti]=C24) * (Kaikki_matsit[Kausi]=$D$3),  1,  0)) +
  SUM(  IF(  (Kaikki_matsit[Vierasmaalit]&lt;Kaikki_matsit[Kotimaalit]) * (Kaikki_matsit[Vieras]=C24) * (Kaikki_matsit[Kausi]=$D$3),  1,  0))</f>
        <v>16</v>
      </c>
      <c r="H24">
        <f>SUMIFS( Kaikki_matsit[Kotimaalit],    Kaikki_matsit[Koti], C24,    Kaikki_matsit[Kausi],$D$3) +
  SUMIFS( Kaikki_matsit[Vierasmaalit],    Kaikki_matsit[Vieras], C24,    Kaikki_matsit[Kausi],$D$3)</f>
        <v>43</v>
      </c>
      <c r="I24">
        <f>SUMIFS( Kaikki_matsit[Kotimaalit],   Kaikki_matsit[Vieras], C24,   Kaikki_matsit[Kausi],$D$3) +
  SUMIFS( Kaikki_matsit[Vierasmaalit],   Kaikki_matsit[Koti], C24,   Kaikki_matsit[Kausi],$D$3)</f>
        <v>59</v>
      </c>
      <c r="J24">
        <f t="shared" si="0"/>
        <v>-16</v>
      </c>
      <c r="K24">
        <f t="shared" si="1"/>
        <v>36</v>
      </c>
    </row>
    <row r="25" spans="3:11" x14ac:dyDescent="0.45">
      <c r="C25" s="36" t="s">
        <v>51</v>
      </c>
      <c r="D25">
        <f>COUNTIFS(Kaikki_matsit[Koti],C25,   Kaikki_matsit[Kausi],$D$3) +
  COUNTIFS(Kaikki_matsit[Vieras],C25,  Kaikki_matsit[Kausi],$D$3) +
  N("kommentti: kotimatsit + vierasmatsit")</f>
        <v>38</v>
      </c>
      <c r="E25">
        <f t="array" ref="E25">SUM( IF( (Kaikki_matsit[Kotimaalit]&gt;Kaikki_matsit[Vierasmaalit]) * (Kaikki_matsit[Koti]=C25) * (Kaikki_matsit[Kausi]=$D$3),  1,  0)) +
  SUM( IF( (Kaikki_matsit[Vierasmaalit]&gt;Kaikki_matsit[Kotimaalit]) * (Kaikki_matsit[Vieras]=C25) * (Kaikki_matsit[Kausi]=$D$3),  1,  0))</f>
        <v>11</v>
      </c>
      <c r="F25">
        <f t="array" ref="F25">SUM(  IF(  (Kaikki_matsit[Kotimaalit]=Kaikki_matsit[Vierasmaalit]) * (Kaikki_matsit[Koti]=C25) * (Kaikki_matsit[Kausi]=$D$3),  1,  0)) +
  SUM(  IF(  (Kaikki_matsit[Vierasmaalit]=Kaikki_matsit[Kotimaalit]) * (Kaikki_matsit[Vieras]=C25) * (Kaikki_matsit[Kausi]=$D$3),  1,  0))</f>
        <v>7</v>
      </c>
      <c r="G25">
        <f t="array" ref="G25">SUM(  IF(  (Kaikki_matsit[Kotimaalit]&lt;Kaikki_matsit[Vierasmaalit]) * (Kaikki_matsit[Koti]=C25) * (Kaikki_matsit[Kausi]=$D$3),  1,  0)) +
  SUM(  IF(  (Kaikki_matsit[Vierasmaalit]&lt;Kaikki_matsit[Kotimaalit]) * (Kaikki_matsit[Vieras]=C25) * (Kaikki_matsit[Kausi]=$D$3),  1,  0))</f>
        <v>20</v>
      </c>
      <c r="H25">
        <f>SUMIFS( Kaikki_matsit[Kotimaalit],    Kaikki_matsit[Koti], C25,    Kaikki_matsit[Kausi],$D$3) +
  SUMIFS( Kaikki_matsit[Vierasmaalit],    Kaikki_matsit[Vieras], C25,    Kaikki_matsit[Kausi],$D$3)</f>
        <v>40</v>
      </c>
      <c r="I25">
        <f>SUMIFS( Kaikki_matsit[Kotimaalit],   Kaikki_matsit[Vieras], C25,   Kaikki_matsit[Kausi],$D$3) +
  SUMIFS( Kaikki_matsit[Vierasmaalit],   Kaikki_matsit[Koti], C25,   Kaikki_matsit[Kausi],$D$3)</f>
        <v>51</v>
      </c>
      <c r="J25">
        <f t="shared" si="0"/>
        <v>-11</v>
      </c>
      <c r="K25">
        <f t="shared" si="1"/>
        <v>40</v>
      </c>
    </row>
    <row r="26" spans="3:11" x14ac:dyDescent="0.45">
      <c r="D26">
        <f>COUNTIFS(Kaikki_matsit[Koti],C26,   Kaikki_matsit[Kausi],$D$3) +
  COUNTIFS(Kaikki_matsit[Vieras],C26,  Kaikki_matsit[Kausi],$D$3) +
  N("kommentti: kotimatsit + vierasmatsit")</f>
        <v>0</v>
      </c>
      <c r="E26">
        <f t="array" ref="E26">SUM( IF( (Kaikki_matsit[Kotimaalit]&gt;Kaikki_matsit[Vierasmaalit]) * (Kaikki_matsit[Koti]=C26) * (Kaikki_matsit[Kausi]=$D$3),  1,  0)) +
  SUM( IF( (Kaikki_matsit[Vierasmaalit]&gt;Kaikki_matsit[Kotimaalit]) * (Kaikki_matsit[Vieras]=C26) * (Kaikki_matsit[Kausi]=$D$3),  1,  0))</f>
        <v>0</v>
      </c>
      <c r="F26">
        <f t="array" ref="F26">SUM(  IF(  (Kaikki_matsit[Kotimaalit]=Kaikki_matsit[Vierasmaalit]) * (Kaikki_matsit[Koti]=C26) * (Kaikki_matsit[Kausi]=$D$3),  1,  0)) +
  SUM(  IF(  (Kaikki_matsit[Vierasmaalit]=Kaikki_matsit[Kotimaalit]) * (Kaikki_matsit[Vieras]=C26) * (Kaikki_matsit[Kausi]=$D$3),  1,  0))</f>
        <v>0</v>
      </c>
      <c r="G26">
        <f t="array" ref="G26">SUM(  IF(  (Kaikki_matsit[Kotimaalit]&lt;Kaikki_matsit[Vierasmaalit]) * (Kaikki_matsit[Koti]=C26) * (Kaikki_matsit[Kausi]=$D$3),  1,  0)) +
  SUM(  IF(  (Kaikki_matsit[Vierasmaalit]&lt;Kaikki_matsit[Kotimaalit]) * (Kaikki_matsit[Vieras]=C26) * (Kaikki_matsit[Kausi]=$D$3),  1,  0))</f>
        <v>0</v>
      </c>
      <c r="H26">
        <f>SUMIFS( Kaikki_matsit[Kotimaalit],    Kaikki_matsit[Koti], C26,    Kaikki_matsit[Kausi],$D$3) +
  SUMIFS( Kaikki_matsit[Vierasmaalit],    Kaikki_matsit[Vieras], C26,    Kaikki_matsit[Kausi],$D$3)</f>
        <v>0</v>
      </c>
      <c r="I26">
        <f>SUMIFS( Kaikki_matsit[Kotimaalit],   Kaikki_matsit[Vieras], C26,   Kaikki_matsit[Kausi],$D$3) +
  SUMIFS( Kaikki_matsit[Vierasmaalit],   Kaikki_matsit[Koti], C26,   Kaikki_matsit[Kausi],$D$3)</f>
        <v>0</v>
      </c>
      <c r="J26">
        <f t="shared" si="0"/>
        <v>0</v>
      </c>
      <c r="K26">
        <f t="shared" si="1"/>
        <v>0</v>
      </c>
    </row>
    <row r="27" spans="3:11" x14ac:dyDescent="0.45">
      <c r="D27">
        <f>COUNTIFS(Kaikki_matsit[Koti],C27,   Kaikki_matsit[Kausi],$D$3) +
  COUNTIFS(Kaikki_matsit[Vieras],C27,  Kaikki_matsit[Kausi],$D$3) +
  N("kommentti: kotimatsit + vierasmatsit")</f>
        <v>0</v>
      </c>
      <c r="E27">
        <f t="array" ref="E27">SUM( IF( (Kaikki_matsit[Kotimaalit]&gt;Kaikki_matsit[Vierasmaalit]) * (Kaikki_matsit[Koti]=C27) * (Kaikki_matsit[Kausi]=$D$3),  1,  0)) +
  SUM( IF( (Kaikki_matsit[Vierasmaalit]&gt;Kaikki_matsit[Kotimaalit]) * (Kaikki_matsit[Vieras]=C27) * (Kaikki_matsit[Kausi]=$D$3),  1,  0))</f>
        <v>0</v>
      </c>
      <c r="F27">
        <f t="array" ref="F27">SUM(  IF(  (Kaikki_matsit[Kotimaalit]=Kaikki_matsit[Vierasmaalit]) * (Kaikki_matsit[Koti]=C27) * (Kaikki_matsit[Kausi]=$D$3),  1,  0)) +
  SUM(  IF(  (Kaikki_matsit[Vierasmaalit]=Kaikki_matsit[Kotimaalit]) * (Kaikki_matsit[Vieras]=C27) * (Kaikki_matsit[Kausi]=$D$3),  1,  0))</f>
        <v>0</v>
      </c>
      <c r="G27">
        <f t="array" ref="G27">SUM(  IF(  (Kaikki_matsit[Kotimaalit]&lt;Kaikki_matsit[Vierasmaalit]) * (Kaikki_matsit[Koti]=C27) * (Kaikki_matsit[Kausi]=$D$3),  1,  0)) +
  SUM(  IF(  (Kaikki_matsit[Vierasmaalit]&lt;Kaikki_matsit[Kotimaalit]) * (Kaikki_matsit[Vieras]=C27) * (Kaikki_matsit[Kausi]=$D$3),  1,  0))</f>
        <v>0</v>
      </c>
      <c r="H27">
        <f>SUMIFS( Kaikki_matsit[Kotimaalit],    Kaikki_matsit[Koti], C27,    Kaikki_matsit[Kausi],$D$3) +
  SUMIFS( Kaikki_matsit[Vierasmaalit],    Kaikki_matsit[Vieras], C27,    Kaikki_matsit[Kausi],$D$3)</f>
        <v>0</v>
      </c>
      <c r="I27">
        <f>SUMIFS( Kaikki_matsit[Kotimaalit],   Kaikki_matsit[Vieras], C27,   Kaikki_matsit[Kausi],$D$3) +
  SUMIFS( Kaikki_matsit[Vierasmaalit],   Kaikki_matsit[Koti], C27,   Kaikki_matsit[Kausi],$D$3)</f>
        <v>0</v>
      </c>
      <c r="J27">
        <f t="shared" si="0"/>
        <v>0</v>
      </c>
      <c r="K27">
        <f t="shared" si="1"/>
        <v>0</v>
      </c>
    </row>
    <row r="28" spans="3:11" x14ac:dyDescent="0.45">
      <c r="D28">
        <f>COUNTIFS(Kaikki_matsit[Koti],C28,   Kaikki_matsit[Kausi],$D$3) +
  COUNTIFS(Kaikki_matsit[Vieras],C28,  Kaikki_matsit[Kausi],$D$3) +
  N("kommentti: kotimatsit + vierasmatsit")</f>
        <v>0</v>
      </c>
      <c r="E28">
        <f t="array" ref="E28">SUM( IF( (Kaikki_matsit[Kotimaalit]&gt;Kaikki_matsit[Vierasmaalit]) * (Kaikki_matsit[Koti]=C28) * (Kaikki_matsit[Kausi]=$D$3),  1,  0)) +
  SUM( IF( (Kaikki_matsit[Vierasmaalit]&gt;Kaikki_matsit[Kotimaalit]) * (Kaikki_matsit[Vieras]=C28) * (Kaikki_matsit[Kausi]=$D$3),  1,  0))</f>
        <v>0</v>
      </c>
      <c r="F28">
        <f t="array" ref="F28">SUM(  IF(  (Kaikki_matsit[Kotimaalit]=Kaikki_matsit[Vierasmaalit]) * (Kaikki_matsit[Koti]=C28) * (Kaikki_matsit[Kausi]=$D$3),  1,  0)) +
  SUM(  IF(  (Kaikki_matsit[Vierasmaalit]=Kaikki_matsit[Kotimaalit]) * (Kaikki_matsit[Vieras]=C28) * (Kaikki_matsit[Kausi]=$D$3),  1,  0))</f>
        <v>0</v>
      </c>
      <c r="G28">
        <f t="array" ref="G28">SUM(  IF(  (Kaikki_matsit[Kotimaalit]&lt;Kaikki_matsit[Vierasmaalit]) * (Kaikki_matsit[Koti]=C28) * (Kaikki_matsit[Kausi]=$D$3),  1,  0)) +
  SUM(  IF(  (Kaikki_matsit[Vierasmaalit]&lt;Kaikki_matsit[Kotimaalit]) * (Kaikki_matsit[Vieras]=C28) * (Kaikki_matsit[Kausi]=$D$3),  1,  0))</f>
        <v>0</v>
      </c>
      <c r="H28">
        <f>SUMIFS( Kaikki_matsit[Kotimaalit],    Kaikki_matsit[Koti], C28,    Kaikki_matsit[Kausi],$D$3) +
  SUMIFS( Kaikki_matsit[Vierasmaalit],    Kaikki_matsit[Vieras], C28,    Kaikki_matsit[Kausi],$D$3)</f>
        <v>0</v>
      </c>
      <c r="I28">
        <f>SUMIFS( Kaikki_matsit[Kotimaalit],   Kaikki_matsit[Vieras], C28,   Kaikki_matsit[Kausi],$D$3) +
  SUMIFS( Kaikki_matsit[Vierasmaalit],   Kaikki_matsit[Koti], C28,   Kaikki_matsit[Kausi],$D$3)</f>
        <v>0</v>
      </c>
      <c r="J28">
        <f t="shared" si="0"/>
        <v>0</v>
      </c>
      <c r="K28">
        <f t="shared" si="1"/>
        <v>0</v>
      </c>
    </row>
    <row r="29" spans="3:11" x14ac:dyDescent="0.45">
      <c r="D29">
        <f>COUNTIFS(Kaikki_matsit[Koti],C29,   Kaikki_matsit[Kausi],$D$3) +
  COUNTIFS(Kaikki_matsit[Vieras],C29,  Kaikki_matsit[Kausi],$D$3) +
  N("kommentti: kotimatsit + vierasmatsit")</f>
        <v>0</v>
      </c>
      <c r="E29">
        <f t="array" ref="E29">SUM( IF( (Kaikki_matsit[Kotimaalit]&gt;Kaikki_matsit[Vierasmaalit]) * (Kaikki_matsit[Koti]=C29) * (Kaikki_matsit[Kausi]=$D$3),  1,  0)) +
  SUM( IF( (Kaikki_matsit[Vierasmaalit]&gt;Kaikki_matsit[Kotimaalit]) * (Kaikki_matsit[Vieras]=C29) * (Kaikki_matsit[Kausi]=$D$3),  1,  0))</f>
        <v>0</v>
      </c>
      <c r="F29">
        <f t="array" ref="F29">SUM(  IF(  (Kaikki_matsit[Kotimaalit]=Kaikki_matsit[Vierasmaalit]) * (Kaikki_matsit[Koti]=C29) * (Kaikki_matsit[Kausi]=$D$3),  1,  0)) +
  SUM(  IF(  (Kaikki_matsit[Vierasmaalit]=Kaikki_matsit[Kotimaalit]) * (Kaikki_matsit[Vieras]=C29) * (Kaikki_matsit[Kausi]=$D$3),  1,  0))</f>
        <v>0</v>
      </c>
      <c r="G29">
        <f t="array" ref="G29">SUM(  IF(  (Kaikki_matsit[Kotimaalit]&lt;Kaikki_matsit[Vierasmaalit]) * (Kaikki_matsit[Koti]=C29) * (Kaikki_matsit[Kausi]=$D$3),  1,  0)) +
  SUM(  IF(  (Kaikki_matsit[Vierasmaalit]&lt;Kaikki_matsit[Kotimaalit]) * (Kaikki_matsit[Vieras]=C29) * (Kaikki_matsit[Kausi]=$D$3),  1,  0))</f>
        <v>0</v>
      </c>
      <c r="H29">
        <f>SUMIFS( Kaikki_matsit[Kotimaalit],    Kaikki_matsit[Koti], C29,    Kaikki_matsit[Kausi],$D$3) +
  SUMIFS( Kaikki_matsit[Vierasmaalit],    Kaikki_matsit[Vieras], C29,    Kaikki_matsit[Kausi],$D$3)</f>
        <v>0</v>
      </c>
      <c r="I29">
        <f>SUMIFS( Kaikki_matsit[Kotimaalit],   Kaikki_matsit[Vieras], C29,   Kaikki_matsit[Kausi],$D$3) +
  SUMIFS( Kaikki_matsit[Vierasmaalit],   Kaikki_matsit[Koti], C29,   Kaikki_matsit[Kausi],$D$3)</f>
        <v>0</v>
      </c>
      <c r="J29">
        <f t="shared" si="0"/>
        <v>0</v>
      </c>
      <c r="K29">
        <f t="shared" si="1"/>
        <v>0</v>
      </c>
    </row>
    <row r="30" spans="3:11" x14ac:dyDescent="0.45">
      <c r="D30">
        <f>COUNTIFS(Kaikki_matsit[Koti],C30,   Kaikki_matsit[Kausi],$D$3) +
  COUNTIFS(Kaikki_matsit[Vieras],C30,  Kaikki_matsit[Kausi],$D$3) +
  N("kommentti: kotimatsit + vierasmatsit")</f>
        <v>0</v>
      </c>
      <c r="E30">
        <f t="array" ref="E30">SUM( IF( (Kaikki_matsit[Kotimaalit]&gt;Kaikki_matsit[Vierasmaalit]) * (Kaikki_matsit[Koti]=C30) * (Kaikki_matsit[Kausi]=$D$3),  1,  0)) +
  SUM( IF( (Kaikki_matsit[Vierasmaalit]&gt;Kaikki_matsit[Kotimaalit]) * (Kaikki_matsit[Vieras]=C30) * (Kaikki_matsit[Kausi]=$D$3),  1,  0))</f>
        <v>0</v>
      </c>
      <c r="F30">
        <f t="array" ref="F30">SUM(  IF(  (Kaikki_matsit[Kotimaalit]=Kaikki_matsit[Vierasmaalit]) * (Kaikki_matsit[Koti]=C30) * (Kaikki_matsit[Kausi]=$D$3),  1,  0)) +
  SUM(  IF(  (Kaikki_matsit[Vierasmaalit]=Kaikki_matsit[Kotimaalit]) * (Kaikki_matsit[Vieras]=C30) * (Kaikki_matsit[Kausi]=$D$3),  1,  0))</f>
        <v>0</v>
      </c>
      <c r="G30">
        <f t="array" ref="G30">SUM(  IF(  (Kaikki_matsit[Kotimaalit]&lt;Kaikki_matsit[Vierasmaalit]) * (Kaikki_matsit[Koti]=C30) * (Kaikki_matsit[Kausi]=$D$3),  1,  0)) +
  SUM(  IF(  (Kaikki_matsit[Vierasmaalit]&lt;Kaikki_matsit[Kotimaalit]) * (Kaikki_matsit[Vieras]=C30) * (Kaikki_matsit[Kausi]=$D$3),  1,  0))</f>
        <v>0</v>
      </c>
      <c r="H30">
        <f>SUMIFS( Kaikki_matsit[Kotimaalit],    Kaikki_matsit[Koti], C30,    Kaikki_matsit[Kausi],$D$3) +
  SUMIFS( Kaikki_matsit[Vierasmaalit],    Kaikki_matsit[Vieras], C30,    Kaikki_matsit[Kausi],$D$3)</f>
        <v>0</v>
      </c>
      <c r="I30">
        <f>SUMIFS( Kaikki_matsit[Kotimaalit],   Kaikki_matsit[Vieras], C30,   Kaikki_matsit[Kausi],$D$3) +
  SUMIFS( Kaikki_matsit[Vierasmaalit],   Kaikki_matsit[Koti], C30,   Kaikki_matsit[Kausi],$D$3)</f>
        <v>0</v>
      </c>
      <c r="J30">
        <f t="shared" si="0"/>
        <v>0</v>
      </c>
      <c r="K30">
        <f t="shared" si="1"/>
        <v>0</v>
      </c>
    </row>
    <row r="31" spans="3:11" x14ac:dyDescent="0.45">
      <c r="D31">
        <f>COUNTIFS(Kaikki_matsit[Koti],C31,   Kaikki_matsit[Kausi],$D$3) +
  COUNTIFS(Kaikki_matsit[Vieras],C31,  Kaikki_matsit[Kausi],$D$3) +
  N("kommentti: kotimatsit + vierasmatsit")</f>
        <v>0</v>
      </c>
      <c r="E31">
        <f t="array" ref="E31">SUM( IF( (Kaikki_matsit[Kotimaalit]&gt;Kaikki_matsit[Vierasmaalit]) * (Kaikki_matsit[Koti]=C31) * (Kaikki_matsit[Kausi]=$D$3),  1,  0)) +
  SUM( IF( (Kaikki_matsit[Vierasmaalit]&gt;Kaikki_matsit[Kotimaalit]) * (Kaikki_matsit[Vieras]=C31) * (Kaikki_matsit[Kausi]=$D$3),  1,  0))</f>
        <v>0</v>
      </c>
      <c r="F31">
        <f t="array" ref="F31">SUM(  IF(  (Kaikki_matsit[Kotimaalit]=Kaikki_matsit[Vierasmaalit]) * (Kaikki_matsit[Koti]=C31) * (Kaikki_matsit[Kausi]=$D$3),  1,  0)) +
  SUM(  IF(  (Kaikki_matsit[Vierasmaalit]=Kaikki_matsit[Kotimaalit]) * (Kaikki_matsit[Vieras]=C31) * (Kaikki_matsit[Kausi]=$D$3),  1,  0))</f>
        <v>0</v>
      </c>
      <c r="G31">
        <f t="array" ref="G31">SUM(  IF(  (Kaikki_matsit[Kotimaalit]&lt;Kaikki_matsit[Vierasmaalit]) * (Kaikki_matsit[Koti]=C31) * (Kaikki_matsit[Kausi]=$D$3),  1,  0)) +
  SUM(  IF(  (Kaikki_matsit[Vierasmaalit]&lt;Kaikki_matsit[Kotimaalit]) * (Kaikki_matsit[Vieras]=C31) * (Kaikki_matsit[Kausi]=$D$3),  1,  0))</f>
        <v>0</v>
      </c>
      <c r="H31">
        <f>SUMIFS( Kaikki_matsit[Kotimaalit],    Kaikki_matsit[Koti], C31,    Kaikki_matsit[Kausi],$D$3) +
  SUMIFS( Kaikki_matsit[Vierasmaalit],    Kaikki_matsit[Vieras], C31,    Kaikki_matsit[Kausi],$D$3)</f>
        <v>0</v>
      </c>
      <c r="I31">
        <f>SUMIFS( Kaikki_matsit[Kotimaalit],   Kaikki_matsit[Vieras], C31,   Kaikki_matsit[Kausi],$D$3) +
  SUMIFS( Kaikki_matsit[Vierasmaalit],   Kaikki_matsit[Koti], C31,   Kaikki_matsit[Kausi],$D$3)</f>
        <v>0</v>
      </c>
      <c r="J31">
        <f t="shared" si="0"/>
        <v>0</v>
      </c>
      <c r="K31">
        <f t="shared" si="1"/>
        <v>0</v>
      </c>
    </row>
    <row r="32" spans="3:11" x14ac:dyDescent="0.45">
      <c r="D32">
        <f>COUNTIFS(Kaikki_matsit[Koti],C32,   Kaikki_matsit[Kausi],$D$3) +
  COUNTIFS(Kaikki_matsit[Vieras],C32,  Kaikki_matsit[Kausi],$D$3) +
  N("kommentti: kotimatsit + vierasmatsit")</f>
        <v>0</v>
      </c>
      <c r="E32">
        <f t="array" ref="E32">SUM( IF( (Kaikki_matsit[Kotimaalit]&gt;Kaikki_matsit[Vierasmaalit]) * (Kaikki_matsit[Koti]=C32) * (Kaikki_matsit[Kausi]=$D$3),  1,  0)) +
  SUM( IF( (Kaikki_matsit[Vierasmaalit]&gt;Kaikki_matsit[Kotimaalit]) * (Kaikki_matsit[Vieras]=C32) * (Kaikki_matsit[Kausi]=$D$3),  1,  0))</f>
        <v>0</v>
      </c>
      <c r="F32">
        <f t="array" ref="F32">SUM(  IF(  (Kaikki_matsit[Kotimaalit]=Kaikki_matsit[Vierasmaalit]) * (Kaikki_matsit[Koti]=C32) * (Kaikki_matsit[Kausi]=$D$3),  1,  0)) +
  SUM(  IF(  (Kaikki_matsit[Vierasmaalit]=Kaikki_matsit[Kotimaalit]) * (Kaikki_matsit[Vieras]=C32) * (Kaikki_matsit[Kausi]=$D$3),  1,  0))</f>
        <v>0</v>
      </c>
      <c r="G32">
        <f t="array" ref="G32">SUM(  IF(  (Kaikki_matsit[Kotimaalit]&lt;Kaikki_matsit[Vierasmaalit]) * (Kaikki_matsit[Koti]=C32) * (Kaikki_matsit[Kausi]=$D$3),  1,  0)) +
  SUM(  IF(  (Kaikki_matsit[Vierasmaalit]&lt;Kaikki_matsit[Kotimaalit]) * (Kaikki_matsit[Vieras]=C32) * (Kaikki_matsit[Kausi]=$D$3),  1,  0))</f>
        <v>0</v>
      </c>
      <c r="H32">
        <f>SUMIFS( Kaikki_matsit[Kotimaalit],    Kaikki_matsit[Koti], C32,    Kaikki_matsit[Kausi],$D$3) +
  SUMIFS( Kaikki_matsit[Vierasmaalit],    Kaikki_matsit[Vieras], C32,    Kaikki_matsit[Kausi],$D$3)</f>
        <v>0</v>
      </c>
      <c r="I32">
        <f>SUMIFS( Kaikki_matsit[Kotimaalit],   Kaikki_matsit[Vieras], C32,   Kaikki_matsit[Kausi],$D$3) +
  SUMIFS( Kaikki_matsit[Vierasmaalit],   Kaikki_matsit[Koti], C32,   Kaikki_matsit[Kausi],$D$3)</f>
        <v>0</v>
      </c>
      <c r="J32">
        <f t="shared" si="0"/>
        <v>0</v>
      </c>
      <c r="K32">
        <f t="shared" si="1"/>
        <v>0</v>
      </c>
    </row>
    <row r="33" spans="4:11" x14ac:dyDescent="0.45">
      <c r="D33">
        <f>COUNTIFS(Kaikki_matsit[Koti],C33,   Kaikki_matsit[Kausi],$D$3) +
  COUNTIFS(Kaikki_matsit[Vieras],C33,  Kaikki_matsit[Kausi],$D$3) +
  N("kommentti: kotimatsit + vierasmatsit")</f>
        <v>0</v>
      </c>
      <c r="E33">
        <f t="array" ref="E33">SUM( IF( (Kaikki_matsit[Kotimaalit]&gt;Kaikki_matsit[Vierasmaalit]) * (Kaikki_matsit[Koti]=C33) * (Kaikki_matsit[Kausi]=$D$3),  1,  0)) +
  SUM( IF( (Kaikki_matsit[Vierasmaalit]&gt;Kaikki_matsit[Kotimaalit]) * (Kaikki_matsit[Vieras]=C33) * (Kaikki_matsit[Kausi]=$D$3),  1,  0))</f>
        <v>0</v>
      </c>
      <c r="F33">
        <f t="array" ref="F33">SUM(  IF(  (Kaikki_matsit[Kotimaalit]=Kaikki_matsit[Vierasmaalit]) * (Kaikki_matsit[Koti]=C33) * (Kaikki_matsit[Kausi]=$D$3),  1,  0)) +
  SUM(  IF(  (Kaikki_matsit[Vierasmaalit]=Kaikki_matsit[Kotimaalit]) * (Kaikki_matsit[Vieras]=C33) * (Kaikki_matsit[Kausi]=$D$3),  1,  0))</f>
        <v>0</v>
      </c>
      <c r="G33">
        <f t="array" ref="G33">SUM(  IF(  (Kaikki_matsit[Kotimaalit]&lt;Kaikki_matsit[Vierasmaalit]) * (Kaikki_matsit[Koti]=C33) * (Kaikki_matsit[Kausi]=$D$3),  1,  0)) +
  SUM(  IF(  (Kaikki_matsit[Vierasmaalit]&lt;Kaikki_matsit[Kotimaalit]) * (Kaikki_matsit[Vieras]=C33) * (Kaikki_matsit[Kausi]=$D$3),  1,  0))</f>
        <v>0</v>
      </c>
      <c r="H33">
        <f>SUMIFS( Kaikki_matsit[Kotimaalit],    Kaikki_matsit[Koti], C33,    Kaikki_matsit[Kausi],$D$3) +
  SUMIFS( Kaikki_matsit[Vierasmaalit],    Kaikki_matsit[Vieras], C33,    Kaikki_matsit[Kausi],$D$3)</f>
        <v>0</v>
      </c>
      <c r="I33">
        <f>SUMIFS( Kaikki_matsit[Kotimaalit],   Kaikki_matsit[Vieras], C33,   Kaikki_matsit[Kausi],$D$3) +
  SUMIFS( Kaikki_matsit[Vierasmaalit],   Kaikki_matsit[Koti], C33,   Kaikki_matsit[Kausi],$D$3)</f>
        <v>0</v>
      </c>
      <c r="J33">
        <f t="shared" si="0"/>
        <v>0</v>
      </c>
      <c r="K33">
        <f t="shared" si="1"/>
        <v>0</v>
      </c>
    </row>
  </sheetData>
  <mergeCells count="1">
    <mergeCell ref="D4:J4"/>
  </mergeCells>
  <hyperlinks>
    <hyperlink ref="M10" r:id="rId2"/>
  </hyperlinks>
  <pageMargins left="0.7" right="0.7" top="0.75" bottom="0.75" header="0.3" footer="0.3"/>
  <pageSetup orientation="portrait" r:id="rId3"/>
  <drawing r:id="rId4"/>
  <legacyDrawing r:id="rId5"/>
  <extLst>
    <ext xmlns:x14="http://schemas.microsoft.com/office/spreadsheetml/2009/9/main" uri="{A8765BA9-456A-4dab-B4F3-ACF838C121DE}">
      <x14:slicerList>
        <x14:slicer r:id="rId6"/>
      </x14:slicerList>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A1:M31"/>
  <sheetViews>
    <sheetView showGridLines="0" zoomScale="85" zoomScaleNormal="85" workbookViewId="0">
      <selection activeCell="D5" sqref="D5"/>
    </sheetView>
  </sheetViews>
  <sheetFormatPr defaultRowHeight="14.25" x14ac:dyDescent="0.45"/>
  <cols>
    <col min="1" max="1" width="20.796875" customWidth="1"/>
    <col min="2" max="2" width="13.86328125" bestFit="1" customWidth="1"/>
    <col min="3" max="3" width="18.1328125" bestFit="1" customWidth="1"/>
    <col min="4" max="4" width="11.53125" bestFit="1" customWidth="1"/>
    <col min="5" max="5" width="18.19921875" bestFit="1" customWidth="1"/>
    <col min="6" max="6" width="11.86328125" bestFit="1" customWidth="1"/>
    <col min="7" max="7" width="4.1328125" customWidth="1"/>
    <col min="8" max="8" width="23.33203125" bestFit="1" customWidth="1"/>
    <col min="9" max="9" width="13.86328125" bestFit="1" customWidth="1"/>
    <col min="10" max="10" width="18.46484375" customWidth="1"/>
    <col min="11" max="11" width="11.19921875" customWidth="1"/>
    <col min="12" max="12" width="20" bestFit="1" customWidth="1"/>
    <col min="13" max="13" width="11.86328125" bestFit="1" customWidth="1"/>
  </cols>
  <sheetData>
    <row r="1" spans="1:13" x14ac:dyDescent="0.45">
      <c r="A1" t="s">
        <v>79</v>
      </c>
    </row>
    <row r="2" spans="1:13" x14ac:dyDescent="0.45">
      <c r="A2" t="s">
        <v>89</v>
      </c>
    </row>
    <row r="4" spans="1:13" x14ac:dyDescent="0.45">
      <c r="A4" t="s">
        <v>107</v>
      </c>
      <c r="D4" s="27" t="s">
        <v>106</v>
      </c>
    </row>
    <row r="5" spans="1:13" x14ac:dyDescent="0.45">
      <c r="K5" s="20" t="s">
        <v>88</v>
      </c>
    </row>
    <row r="6" spans="1:13" ht="23.25" x14ac:dyDescent="0.45">
      <c r="A6" s="43" t="s">
        <v>23</v>
      </c>
      <c r="B6" s="43"/>
      <c r="C6" s="43"/>
      <c r="D6" s="43"/>
      <c r="E6" s="43"/>
      <c r="F6" s="43"/>
      <c r="H6" s="43" t="s">
        <v>24</v>
      </c>
      <c r="I6" s="43"/>
      <c r="J6" s="43"/>
      <c r="K6" s="43"/>
      <c r="L6" s="43"/>
      <c r="M6" s="43"/>
    </row>
    <row r="7" spans="1:13" x14ac:dyDescent="0.45">
      <c r="A7" s="10" t="s">
        <v>26</v>
      </c>
      <c r="B7" s="7">
        <f>SUM(Kotipelimaalit[Kaikki matsit])</f>
        <v>760</v>
      </c>
      <c r="C7" s="7">
        <f>SUM(Kotipelimaalit[Tehdyt kotimaalit])</f>
        <v>1190</v>
      </c>
      <c r="D7" s="8"/>
      <c r="E7" s="7">
        <f>SUM(Kotipelimaalit[Hävityt kotimaalit])</f>
        <v>923</v>
      </c>
      <c r="F7" s="9"/>
      <c r="H7" s="10" t="s">
        <v>26</v>
      </c>
      <c r="I7" s="7">
        <f>SUM(Vieraspelimaalit[Kaikki matsit])</f>
        <v>760</v>
      </c>
      <c r="J7" s="7">
        <f>SUM(Vieraspelimaalit[Tehdyt vierasmaalit])</f>
        <v>923</v>
      </c>
      <c r="K7" s="17"/>
      <c r="L7" s="7">
        <f>SUM(Vieraspelimaalit[Hävityt vierasmaalit])</f>
        <v>1190</v>
      </c>
      <c r="M7" s="16"/>
    </row>
    <row r="8" spans="1:13" x14ac:dyDescent="0.45">
      <c r="A8" s="10" t="s">
        <v>27</v>
      </c>
      <c r="B8" s="15">
        <f>AVERAGE(Kotipelimaalit[Kaikki matsit])</f>
        <v>38</v>
      </c>
      <c r="C8" s="14">
        <f>AVERAGE(Kotipelimaalit[Tehdyt kotimaalit])</f>
        <v>59.5</v>
      </c>
      <c r="D8" s="8">
        <f>AVERAGE(Kotipelimaalit[KA tehdyt])</f>
        <v>1.5657894736842106</v>
      </c>
      <c r="E8" s="14">
        <f>AVERAGE(Kotipelimaalit[Hävityt kotimaalit])</f>
        <v>46.15</v>
      </c>
      <c r="F8" s="8">
        <f>AVERAGE(Kotipelimaalit[KA hävityt])</f>
        <v>1.2144736842105261</v>
      </c>
      <c r="H8" s="10" t="s">
        <v>27</v>
      </c>
      <c r="I8" s="15">
        <f>AVERAGE(Vieraspelimaalit[Kaikki matsit])</f>
        <v>38</v>
      </c>
      <c r="J8" s="14">
        <f>AVERAGE(Vieraspelimaalit[Tehdyt vierasmaalit])</f>
        <v>46.15</v>
      </c>
      <c r="K8" s="31">
        <f>AVERAGE(Vieraspelimaalit[KA tehdyt])</f>
        <v>1.2144736842105264</v>
      </c>
      <c r="L8" s="14">
        <f>AVERAGE(Vieraspelimaalit[Hävityt vierasmaalit])</f>
        <v>59.5</v>
      </c>
      <c r="M8" s="16">
        <f>AVERAGE(Vieraspelimaalit[KA hävityt])</f>
        <v>1.5657894736842102</v>
      </c>
    </row>
    <row r="10" spans="1:13" x14ac:dyDescent="0.45">
      <c r="A10" s="28" t="s">
        <v>81</v>
      </c>
      <c r="B10" s="27"/>
      <c r="C10" s="27"/>
      <c r="D10" s="27"/>
      <c r="E10" s="27"/>
      <c r="F10" s="27"/>
      <c r="H10" s="28" t="s">
        <v>82</v>
      </c>
      <c r="I10" s="27"/>
      <c r="J10" s="27"/>
      <c r="K10" s="27"/>
      <c r="L10" s="27"/>
      <c r="M10" s="27"/>
    </row>
    <row r="11" spans="1:13" x14ac:dyDescent="0.45">
      <c r="A11" t="s">
        <v>20</v>
      </c>
      <c r="B11" t="s">
        <v>25</v>
      </c>
      <c r="C11" t="s">
        <v>28</v>
      </c>
      <c r="D11" t="s">
        <v>21</v>
      </c>
      <c r="E11" t="s">
        <v>29</v>
      </c>
      <c r="F11" t="s">
        <v>22</v>
      </c>
      <c r="H11" t="s">
        <v>20</v>
      </c>
      <c r="I11" t="s">
        <v>25</v>
      </c>
      <c r="J11" t="s">
        <v>30</v>
      </c>
      <c r="K11" t="s">
        <v>21</v>
      </c>
      <c r="L11" t="s">
        <v>31</v>
      </c>
      <c r="M11" t="s">
        <v>22</v>
      </c>
    </row>
    <row r="12" spans="1:13" x14ac:dyDescent="0.45">
      <c r="A12" t="s">
        <v>17</v>
      </c>
      <c r="B12" s="5">
        <f>COUNTIFS(Kaikki_matsit[Koti],   Kotipelimaalit[[#This Row],[Joukkue]],   Kaikki_matsit[Kausi],   $D$4)</f>
        <v>38</v>
      </c>
      <c r="C12" s="5">
        <f>SUMIFS(Kaikki_matsit[Kotimaalit],       Kaikki_matsit[Koti],     Kotipelimaalit[[#This Row],[Joukkue]],     Kaikki_matsit[Kausi],   $D$4)</f>
        <v>72</v>
      </c>
      <c r="D12" s="6">
        <f>IFERROR(Kotipelimaalit[[#This Row],[Tehdyt kotimaalit]]/Kotipelimaalit[[#This Row],[Kaikki matsit]],"")</f>
        <v>1.8947368421052631</v>
      </c>
      <c r="E12" s="5">
        <f>SUMIFS(Kaikki_matsit[Vierasmaalit],     Kaikki_matsit[Koti],     Kotipelimaalit[[#This Row],[Joukkue]],     Kaikki_matsit[Kausi],      $D$4)</f>
        <v>26</v>
      </c>
      <c r="F12" s="6">
        <f>IFERROR(Kotipelimaalit[[#This Row],[Hävityt kotimaalit]]/Kotipelimaalit[[#This Row],[Kaikki matsit]],"")</f>
        <v>0.68421052631578949</v>
      </c>
      <c r="H12" t="s">
        <v>17</v>
      </c>
      <c r="I12" s="5">
        <f>COUNTIFS(Kaikki_matsit[Vieras],   Vieraspelimaalit[[#This Row],[Joukkue]],    Kaikki_matsit[Kausi],      $D$4)</f>
        <v>38</v>
      </c>
      <c r="J12" s="5">
        <f>SUMIFS(Kaikki_matsit[Vierasmaalit],        Kaikki_matsit[Vieras],     Vieraspelimaalit[[#This Row],[Joukkue]],   Kaikki_matsit[Kausi],       $D$4  )</f>
        <v>64</v>
      </c>
      <c r="K12" s="30">
        <f>IFERROR(Vieraspelimaalit[[#This Row],[Tehdyt vierasmaalit]]/Vieraspelimaalit[[#This Row],[Kaikki matsit]],"")</f>
        <v>1.6842105263157894</v>
      </c>
      <c r="L12" s="5">
        <f>SUMIFS(Kaikki_matsit[Kotimaalit],     Kaikki_matsit[Vieras],     Vieraspelimaalit[[#This Row],[Joukkue]],    Kaikki_matsit[Kausi],   $D$4 )</f>
        <v>60</v>
      </c>
      <c r="M12" s="6">
        <f>IFERROR(Vieraspelimaalit[[#This Row],[Hävityt vierasmaalit]]/Vieraspelimaalit[[#This Row],[Kaikki matsit]],"")</f>
        <v>1.5789473684210527</v>
      </c>
    </row>
    <row r="13" spans="1:13" x14ac:dyDescent="0.45">
      <c r="A13" t="s">
        <v>39</v>
      </c>
      <c r="B13" s="5">
        <f>COUNTIFS(Kaikki_matsit[Koti],   Kotipelimaalit[[#This Row],[Joukkue]],   Kaikki_matsit[Kausi],   $D$4)</f>
        <v>38</v>
      </c>
      <c r="C13" s="5">
        <f>SUMIFS(Kaikki_matsit[Kotimaalit],       Kaikki_matsit[Koti],     Kotipelimaalit[[#This Row],[Joukkue]],     Kaikki_matsit[Kausi],   $D$4)</f>
        <v>41</v>
      </c>
      <c r="D13" s="6">
        <f>IFERROR(Kotipelimaalit[[#This Row],[Tehdyt kotimaalit]]/Kotipelimaalit[[#This Row],[Kaikki matsit]],"")</f>
        <v>1.0789473684210527</v>
      </c>
      <c r="E13" s="5">
        <f>SUMIFS(Kaikki_matsit[Vierasmaalit],     Kaikki_matsit[Koti],     Kotipelimaalit[[#This Row],[Joukkue]],     Kaikki_matsit[Kausi],      $D$4)</f>
        <v>62</v>
      </c>
      <c r="F13" s="6">
        <f>IFERROR(Kotipelimaalit[[#This Row],[Hävityt kotimaalit]]/Kotipelimaalit[[#This Row],[Kaikki matsit]],"")</f>
        <v>1.631578947368421</v>
      </c>
      <c r="H13" t="s">
        <v>39</v>
      </c>
      <c r="I13" s="5">
        <f>COUNTIFS(Kaikki_matsit[Vieras],   Vieraspelimaalit[[#This Row],[Joukkue]],    Kaikki_matsit[Kausi],      $D$4)</f>
        <v>38</v>
      </c>
      <c r="J13" s="5">
        <f>SUMIFS(Kaikki_matsit[Vierasmaalit],        Kaikki_matsit[Vieras],     Vieraspelimaalit[[#This Row],[Joukkue]],   Kaikki_matsit[Kausi],       $D$4  )</f>
        <v>32</v>
      </c>
      <c r="K13" s="30">
        <f>IFERROR(Vieraspelimaalit[[#This Row],[Tehdyt vierasmaalit]]/Vieraspelimaalit[[#This Row],[Kaikki matsit]],"")</f>
        <v>0.84210526315789469</v>
      </c>
      <c r="L13" s="5">
        <f>SUMIFS(Kaikki_matsit[Kotimaalit],     Kaikki_matsit[Vieras],     Vieraspelimaalit[[#This Row],[Joukkue]],    Kaikki_matsit[Kausi],   $D$4 )</f>
        <v>64</v>
      </c>
      <c r="M13" s="6">
        <f>IFERROR(Vieraspelimaalit[[#This Row],[Hävityt vierasmaalit]]/Vieraspelimaalit[[#This Row],[Kaikki matsit]],"")</f>
        <v>1.6842105263157894</v>
      </c>
    </row>
    <row r="14" spans="1:13" x14ac:dyDescent="0.45">
      <c r="A14" t="s">
        <v>41</v>
      </c>
      <c r="B14" s="5">
        <f>COUNTIFS(Kaikki_matsit[Koti],   Kotipelimaalit[[#This Row],[Joukkue]],   Kaikki_matsit[Kausi],   $D$4)</f>
        <v>38</v>
      </c>
      <c r="C14" s="5">
        <f>SUMIFS(Kaikki_matsit[Kotimaalit],       Kaikki_matsit[Koti],     Kotipelimaalit[[#This Row],[Joukkue]],     Kaikki_matsit[Kausi],   $D$4)</f>
        <v>40</v>
      </c>
      <c r="D14" s="6">
        <f>IFERROR(Kotipelimaalit[[#This Row],[Tehdyt kotimaalit]]/Kotipelimaalit[[#This Row],[Kaikki matsit]],"")</f>
        <v>1.0526315789473684</v>
      </c>
      <c r="E14" s="5">
        <f>SUMIFS(Kaikki_matsit[Vierasmaalit],     Kaikki_matsit[Koti],     Kotipelimaalit[[#This Row],[Joukkue]],     Kaikki_matsit[Kausi],      $D$4)</f>
        <v>70</v>
      </c>
      <c r="F14" s="6">
        <f>IFERROR(Kotipelimaalit[[#This Row],[Hävityt kotimaalit]]/Kotipelimaalit[[#This Row],[Kaikki matsit]],"")</f>
        <v>1.8421052631578947</v>
      </c>
      <c r="H14" t="s">
        <v>41</v>
      </c>
      <c r="I14" s="5">
        <f>COUNTIFS(Kaikki_matsit[Vieras],   Vieraspelimaalit[[#This Row],[Joukkue]],    Kaikki_matsit[Kausi],      $D$4)</f>
        <v>38</v>
      </c>
      <c r="J14" s="5">
        <f>SUMIFS(Kaikki_matsit[Vierasmaalit],        Kaikki_matsit[Vieras],     Vieraspelimaalit[[#This Row],[Joukkue]],   Kaikki_matsit[Kausi],       $D$4  )</f>
        <v>24</v>
      </c>
      <c r="K14" s="30">
        <f>IFERROR(Vieraspelimaalit[[#This Row],[Tehdyt vierasmaalit]]/Vieraspelimaalit[[#This Row],[Kaikki matsit]],"")</f>
        <v>0.63157894736842102</v>
      </c>
      <c r="L14" s="5">
        <f>SUMIFS(Kaikki_matsit[Kotimaalit],     Kaikki_matsit[Vieras],     Vieraspelimaalit[[#This Row],[Joukkue]],    Kaikki_matsit[Kausi],   $D$4 )</f>
        <v>78</v>
      </c>
      <c r="M14" s="6">
        <f>IFERROR(Vieraspelimaalit[[#This Row],[Hävityt vierasmaalit]]/Vieraspelimaalit[[#This Row],[Kaikki matsit]],"")</f>
        <v>2.0526315789473686</v>
      </c>
    </row>
    <row r="15" spans="1:13" x14ac:dyDescent="0.45">
      <c r="A15" t="s">
        <v>5</v>
      </c>
      <c r="B15" s="5">
        <f>COUNTIFS(Kaikki_matsit[Koti],   Kotipelimaalit[[#This Row],[Joukkue]],   Kaikki_matsit[Kausi],   $D$4)</f>
        <v>38</v>
      </c>
      <c r="C15" s="5">
        <f>SUMIFS(Kaikki_matsit[Kotimaalit],       Kaikki_matsit[Koti],     Kotipelimaalit[[#This Row],[Joukkue]],     Kaikki_matsit[Kausi],   $D$4)</f>
        <v>86</v>
      </c>
      <c r="D15" s="6">
        <f>IFERROR(Kotipelimaalit[[#This Row],[Tehdyt kotimaalit]]/Kotipelimaalit[[#This Row],[Kaikki matsit]],"")</f>
        <v>2.263157894736842</v>
      </c>
      <c r="E15" s="5">
        <f>SUMIFS(Kaikki_matsit[Vierasmaalit],     Kaikki_matsit[Koti],     Kotipelimaalit[[#This Row],[Joukkue]],     Kaikki_matsit[Kausi],      $D$4)</f>
        <v>22</v>
      </c>
      <c r="F15" s="6">
        <f>IFERROR(Kotipelimaalit[[#This Row],[Hävityt kotimaalit]]/Kotipelimaalit[[#This Row],[Kaikki matsit]],"")</f>
        <v>0.57894736842105265</v>
      </c>
      <c r="H15" t="s">
        <v>5</v>
      </c>
      <c r="I15" s="5">
        <f>COUNTIFS(Kaikki_matsit[Vieras],   Vieraspelimaalit[[#This Row],[Joukkue]],    Kaikki_matsit[Kausi],      $D$4)</f>
        <v>38</v>
      </c>
      <c r="J15" s="5">
        <f>SUMIFS(Kaikki_matsit[Vierasmaalit],        Kaikki_matsit[Vieras],     Vieraspelimaalit[[#This Row],[Joukkue]],   Kaikki_matsit[Kausi],       $D$4  )</f>
        <v>56</v>
      </c>
      <c r="K15" s="30">
        <f>IFERROR(Vieraspelimaalit[[#This Row],[Tehdyt vierasmaalit]]/Vieraspelimaalit[[#This Row],[Kaikki matsit]],"")</f>
        <v>1.4736842105263157</v>
      </c>
      <c r="L15" s="5">
        <f>SUMIFS(Kaikki_matsit[Kotimaalit],     Kaikki_matsit[Vieras],     Vieraspelimaalit[[#This Row],[Joukkue]],    Kaikki_matsit[Kausi],   $D$4 )</f>
        <v>32</v>
      </c>
      <c r="M15" s="6">
        <f>IFERROR(Vieraspelimaalit[[#This Row],[Hävityt vierasmaalit]]/Vieraspelimaalit[[#This Row],[Kaikki matsit]],"")</f>
        <v>0.84210526315789469</v>
      </c>
    </row>
    <row r="16" spans="1:13" x14ac:dyDescent="0.45">
      <c r="A16" t="s">
        <v>8</v>
      </c>
      <c r="B16" s="5">
        <f>COUNTIFS(Kaikki_matsit[Koti],   Kotipelimaalit[[#This Row],[Joukkue]],   Kaikki_matsit[Kausi],   $D$4)</f>
        <v>38</v>
      </c>
      <c r="C16" s="5">
        <f>SUMIFS(Kaikki_matsit[Kotimaalit],       Kaikki_matsit[Koti],     Kotipelimaalit[[#This Row],[Joukkue]],     Kaikki_matsit[Kausi],   $D$4)</f>
        <v>36</v>
      </c>
      <c r="D16" s="6">
        <f>IFERROR(Kotipelimaalit[[#This Row],[Tehdyt kotimaalit]]/Kotipelimaalit[[#This Row],[Kaikki matsit]],"")</f>
        <v>0.94736842105263153</v>
      </c>
      <c r="E16" s="5">
        <f>SUMIFS(Kaikki_matsit[Vierasmaalit],     Kaikki_matsit[Koti],     Kotipelimaalit[[#This Row],[Joukkue]],     Kaikki_matsit[Kausi],      $D$4)</f>
        <v>46</v>
      </c>
      <c r="F16" s="6">
        <f>IFERROR(Kotipelimaalit[[#This Row],[Hävityt kotimaalit]]/Kotipelimaalit[[#This Row],[Kaikki matsit]],"")</f>
        <v>1.2105263157894737</v>
      </c>
      <c r="H16" t="s">
        <v>8</v>
      </c>
      <c r="I16" s="5">
        <f>COUNTIFS(Kaikki_matsit[Vieras],   Vieraspelimaalit[[#This Row],[Joukkue]],    Kaikki_matsit[Kausi],      $D$4)</f>
        <v>38</v>
      </c>
      <c r="J16" s="5">
        <f>SUMIFS(Kaikki_matsit[Vierasmaalit],        Kaikki_matsit[Vieras],     Vieraspelimaalit[[#This Row],[Joukkue]],   Kaikki_matsit[Kausi],       $D$4  )</f>
        <v>30</v>
      </c>
      <c r="K16" s="30">
        <f>IFERROR(Vieraspelimaalit[[#This Row],[Tehdyt vierasmaalit]]/Vieraspelimaalit[[#This Row],[Kaikki matsit]],"")</f>
        <v>0.78947368421052633</v>
      </c>
      <c r="L16" s="5">
        <f>SUMIFS(Kaikki_matsit[Kotimaalit],     Kaikki_matsit[Vieras],     Vieraspelimaalit[[#This Row],[Joukkue]],    Kaikki_matsit[Kausi],   $D$4 )</f>
        <v>50</v>
      </c>
      <c r="M16" s="6">
        <f>IFERROR(Vieraspelimaalit[[#This Row],[Hävityt vierasmaalit]]/Vieraspelimaalit[[#This Row],[Kaikki matsit]],"")</f>
        <v>1.3157894736842106</v>
      </c>
    </row>
    <row r="17" spans="1:13" x14ac:dyDescent="0.45">
      <c r="A17" t="s">
        <v>10</v>
      </c>
      <c r="B17" s="5">
        <f>COUNTIFS(Kaikki_matsit[Koti],   Kotipelimaalit[[#This Row],[Joukkue]],   Kaikki_matsit[Kausi],   $D$4)</f>
        <v>38</v>
      </c>
      <c r="C17" s="5">
        <f>SUMIFS(Kaikki_matsit[Kotimaalit],       Kaikki_matsit[Koti],     Kotipelimaalit[[#This Row],[Joukkue]],     Kaikki_matsit[Kausi],   $D$4)</f>
        <v>76</v>
      </c>
      <c r="D17" s="6">
        <f>IFERROR(Kotipelimaalit[[#This Row],[Tehdyt kotimaalit]]/Kotipelimaalit[[#This Row],[Kaikki matsit]],"")</f>
        <v>2</v>
      </c>
      <c r="E17" s="5">
        <f>SUMIFS(Kaikki_matsit[Vierasmaalit],     Kaikki_matsit[Koti],     Kotipelimaalit[[#This Row],[Joukkue]],     Kaikki_matsit[Kausi],      $D$4)</f>
        <v>38</v>
      </c>
      <c r="F17" s="6">
        <f>IFERROR(Kotipelimaalit[[#This Row],[Hävityt kotimaalit]]/Kotipelimaalit[[#This Row],[Kaikki matsit]],"")</f>
        <v>1</v>
      </c>
      <c r="H17" t="s">
        <v>10</v>
      </c>
      <c r="I17" s="5">
        <f>COUNTIFS(Kaikki_matsit[Vieras],   Vieraspelimaalit[[#This Row],[Joukkue]],    Kaikki_matsit[Kausi],      $D$4)</f>
        <v>38</v>
      </c>
      <c r="J17" s="5">
        <f>SUMIFS(Kaikki_matsit[Vierasmaalit],        Kaikki_matsit[Vieras],     Vieraspelimaalit[[#This Row],[Joukkue]],   Kaikki_matsit[Kausi],       $D$4  )</f>
        <v>46</v>
      </c>
      <c r="K17" s="30">
        <f>IFERROR(Vieraspelimaalit[[#This Row],[Tehdyt vierasmaalit]]/Vieraspelimaalit[[#This Row],[Kaikki matsit]],"")</f>
        <v>1.2105263157894737</v>
      </c>
      <c r="L17" s="5">
        <f>SUMIFS(Kaikki_matsit[Kotimaalit],     Kaikki_matsit[Vieras],     Vieraspelimaalit[[#This Row],[Joukkue]],    Kaikki_matsit[Kausi],   $D$4 )</f>
        <v>40</v>
      </c>
      <c r="M17" s="6">
        <f>IFERROR(Vieraspelimaalit[[#This Row],[Hävityt vierasmaalit]]/Vieraspelimaalit[[#This Row],[Kaikki matsit]],"")</f>
        <v>1.0526315789473684</v>
      </c>
    </row>
    <row r="18" spans="1:13" x14ac:dyDescent="0.45">
      <c r="A18" t="s">
        <v>7</v>
      </c>
      <c r="B18" s="5">
        <f>COUNTIFS(Kaikki_matsit[Koti],   Kotipelimaalit[[#This Row],[Joukkue]],   Kaikki_matsit[Kausi],   $D$4)</f>
        <v>38</v>
      </c>
      <c r="C18" s="5">
        <f>SUMIFS(Kaikki_matsit[Kotimaalit],       Kaikki_matsit[Koti],     Kotipelimaalit[[#This Row],[Joukkue]],     Kaikki_matsit[Kausi],   $D$4)</f>
        <v>48</v>
      </c>
      <c r="D18" s="6">
        <f>IFERROR(Kotipelimaalit[[#This Row],[Tehdyt kotimaalit]]/Kotipelimaalit[[#This Row],[Kaikki matsit]],"")</f>
        <v>1.263157894736842</v>
      </c>
      <c r="E18" s="5">
        <f>SUMIFS(Kaikki_matsit[Vierasmaalit],     Kaikki_matsit[Koti],     Kotipelimaalit[[#This Row],[Joukkue]],     Kaikki_matsit[Kausi],      $D$4)</f>
        <v>76</v>
      </c>
      <c r="F18" s="6">
        <f>IFERROR(Kotipelimaalit[[#This Row],[Hävityt kotimaalit]]/Kotipelimaalit[[#This Row],[Kaikki matsit]],"")</f>
        <v>2</v>
      </c>
      <c r="H18" t="s">
        <v>7</v>
      </c>
      <c r="I18" s="5">
        <f>COUNTIFS(Kaikki_matsit[Vieras],   Vieraspelimaalit[[#This Row],[Joukkue]],    Kaikki_matsit[Kausi],      $D$4)</f>
        <v>38</v>
      </c>
      <c r="J18" s="5">
        <f>SUMIFS(Kaikki_matsit[Vierasmaalit],        Kaikki_matsit[Vieras],     Vieraspelimaalit[[#This Row],[Joukkue]],   Kaikki_matsit[Kausi],       $D$4  )</f>
        <v>32</v>
      </c>
      <c r="K18" s="30">
        <f>IFERROR(Vieraspelimaalit[[#This Row],[Tehdyt vierasmaalit]]/Vieraspelimaalit[[#This Row],[Kaikki matsit]],"")</f>
        <v>0.84210526315789469</v>
      </c>
      <c r="L18" s="5">
        <f>SUMIFS(Kaikki_matsit[Kotimaalit],     Kaikki_matsit[Vieras],     Vieraspelimaalit[[#This Row],[Joukkue]],    Kaikki_matsit[Kausi],   $D$4 )</f>
        <v>94</v>
      </c>
      <c r="M18" s="6">
        <f>IFERROR(Vieraspelimaalit[[#This Row],[Hävityt vierasmaalit]]/Vieraspelimaalit[[#This Row],[Kaikki matsit]],"")</f>
        <v>2.4736842105263159</v>
      </c>
    </row>
    <row r="19" spans="1:13" x14ac:dyDescent="0.45">
      <c r="A19" t="s">
        <v>42</v>
      </c>
      <c r="B19" s="5">
        <f>COUNTIFS(Kaikki_matsit[Koti],   Kotipelimaalit[[#This Row],[Joukkue]],   Kaikki_matsit[Kausi],   $D$4)</f>
        <v>38</v>
      </c>
      <c r="C19" s="5">
        <f>SUMIFS(Kaikki_matsit[Kotimaalit],       Kaikki_matsit[Koti],     Kotipelimaalit[[#This Row],[Joukkue]],     Kaikki_matsit[Kausi],   $D$4)</f>
        <v>40</v>
      </c>
      <c r="D19" s="6">
        <f>IFERROR(Kotipelimaalit[[#This Row],[Tehdyt kotimaalit]]/Kotipelimaalit[[#This Row],[Kaikki matsit]],"")</f>
        <v>1.0526315789473684</v>
      </c>
      <c r="E19" s="5">
        <f>SUMIFS(Kaikki_matsit[Vierasmaalit],     Kaikki_matsit[Koti],     Kotipelimaalit[[#This Row],[Joukkue]],     Kaikki_matsit[Kausi],      $D$4)</f>
        <v>47</v>
      </c>
      <c r="F19" s="6">
        <f>IFERROR(Kotipelimaalit[[#This Row],[Hävityt kotimaalit]]/Kotipelimaalit[[#This Row],[Kaikki matsit]],"")</f>
        <v>1.236842105263158</v>
      </c>
      <c r="H19" t="s">
        <v>42</v>
      </c>
      <c r="I19" s="5">
        <f>COUNTIFS(Kaikki_matsit[Vieras],   Vieraspelimaalit[[#This Row],[Joukkue]],    Kaikki_matsit[Kausi],      $D$4)</f>
        <v>38</v>
      </c>
      <c r="J19" s="5">
        <f>SUMIFS(Kaikki_matsit[Vierasmaalit],        Kaikki_matsit[Vieras],     Vieraspelimaalit[[#This Row],[Joukkue]],   Kaikki_matsit[Kausi],       $D$4  )</f>
        <v>39</v>
      </c>
      <c r="K19" s="30">
        <f>IFERROR(Vieraspelimaalit[[#This Row],[Tehdyt vierasmaalit]]/Vieraspelimaalit[[#This Row],[Kaikki matsit]],"")</f>
        <v>1.0263157894736843</v>
      </c>
      <c r="L19" s="5">
        <f>SUMIFS(Kaikki_matsit[Kotimaalit],     Kaikki_matsit[Vieras],     Vieraspelimaalit[[#This Row],[Joukkue]],    Kaikki_matsit[Kausi],   $D$4 )</f>
        <v>64</v>
      </c>
      <c r="M19" s="6">
        <f>IFERROR(Vieraspelimaalit[[#This Row],[Hävityt vierasmaalit]]/Vieraspelimaalit[[#This Row],[Kaikki matsit]],"")</f>
        <v>1.6842105263157894</v>
      </c>
    </row>
    <row r="20" spans="1:13" x14ac:dyDescent="0.45">
      <c r="A20" t="s">
        <v>12</v>
      </c>
      <c r="B20" s="5">
        <f>COUNTIFS(Kaikki_matsit[Koti],   Kotipelimaalit[[#This Row],[Joukkue]],   Kaikki_matsit[Kausi],   $D$4)</f>
        <v>38</v>
      </c>
      <c r="C20" s="5">
        <f>SUMIFS(Kaikki_matsit[Kotimaalit],       Kaikki_matsit[Koti],     Kotipelimaalit[[#This Row],[Joukkue]],     Kaikki_matsit[Kausi],   $D$4)</f>
        <v>103</v>
      </c>
      <c r="D20" s="6">
        <f>IFERROR(Kotipelimaalit[[#This Row],[Tehdyt kotimaalit]]/Kotipelimaalit[[#This Row],[Kaikki matsit]],"")</f>
        <v>2.7105263157894739</v>
      </c>
      <c r="E20" s="5">
        <f>SUMIFS(Kaikki_matsit[Vierasmaalit],     Kaikki_matsit[Koti],     Kotipelimaalit[[#This Row],[Joukkue]],     Kaikki_matsit[Kausi],      $D$4)</f>
        <v>38</v>
      </c>
      <c r="F20" s="6">
        <f>IFERROR(Kotipelimaalit[[#This Row],[Hävityt kotimaalit]]/Kotipelimaalit[[#This Row],[Kaikki matsit]],"")</f>
        <v>1</v>
      </c>
      <c r="H20" t="s">
        <v>12</v>
      </c>
      <c r="I20" s="5">
        <f>COUNTIFS(Kaikki_matsit[Vieras],   Vieraspelimaalit[[#This Row],[Joukkue]],    Kaikki_matsit[Kausi],      $D$4)</f>
        <v>38</v>
      </c>
      <c r="J20" s="5">
        <f>SUMIFS(Kaikki_matsit[Vierasmaalit],        Kaikki_matsit[Vieras],     Vieraspelimaalit[[#This Row],[Joukkue]],   Kaikki_matsit[Kausi],       $D$4  )</f>
        <v>96</v>
      </c>
      <c r="K20" s="30">
        <f>IFERROR(Vieraspelimaalit[[#This Row],[Tehdyt vierasmaalit]]/Vieraspelimaalit[[#This Row],[Kaikki matsit]],"")</f>
        <v>2.5263157894736841</v>
      </c>
      <c r="L20" s="5">
        <f>SUMIFS(Kaikki_matsit[Kotimaalit],     Kaikki_matsit[Vieras],     Vieraspelimaalit[[#This Row],[Joukkue]],    Kaikki_matsit[Kausi],   $D$4 )</f>
        <v>64</v>
      </c>
      <c r="M20" s="6">
        <f>IFERROR(Vieraspelimaalit[[#This Row],[Hävityt vierasmaalit]]/Vieraspelimaalit[[#This Row],[Kaikki matsit]],"")</f>
        <v>1.6842105263157894</v>
      </c>
    </row>
    <row r="21" spans="1:13" x14ac:dyDescent="0.45">
      <c r="A21" t="s">
        <v>43</v>
      </c>
      <c r="B21" s="5">
        <f>COUNTIFS(Kaikki_matsit[Koti],   Kotipelimaalit[[#This Row],[Joukkue]],   Kaikki_matsit[Kausi],   $D$4)</f>
        <v>38</v>
      </c>
      <c r="C21" s="5">
        <f>SUMIFS(Kaikki_matsit[Kotimaalit],       Kaikki_matsit[Koti],     Kotipelimaalit[[#This Row],[Joukkue]],     Kaikki_matsit[Kausi],   $D$4)</f>
        <v>126</v>
      </c>
      <c r="D21" s="6">
        <f>IFERROR(Kotipelimaalit[[#This Row],[Tehdyt kotimaalit]]/Kotipelimaalit[[#This Row],[Kaikki matsit]],"")</f>
        <v>3.3157894736842106</v>
      </c>
      <c r="E21" s="5">
        <f>SUMIFS(Kaikki_matsit[Vierasmaalit],     Kaikki_matsit[Koti],     Kotipelimaalit[[#This Row],[Joukkue]],     Kaikki_matsit[Kausi],      $D$4)</f>
        <v>26</v>
      </c>
      <c r="F21" s="6">
        <f>IFERROR(Kotipelimaalit[[#This Row],[Hävityt kotimaalit]]/Kotipelimaalit[[#This Row],[Kaikki matsit]],"")</f>
        <v>0.68421052631578949</v>
      </c>
      <c r="H21" t="s">
        <v>43</v>
      </c>
      <c r="I21" s="5">
        <f>COUNTIFS(Kaikki_matsit[Vieras],   Vieraspelimaalit[[#This Row],[Joukkue]],    Kaikki_matsit[Kausi],      $D$4)</f>
        <v>38</v>
      </c>
      <c r="J21" s="5">
        <f>SUMIFS(Kaikki_matsit[Vierasmaalit],        Kaikki_matsit[Vieras],     Vieraspelimaalit[[#This Row],[Joukkue]],   Kaikki_matsit[Kausi],       $D$4  )</f>
        <v>78</v>
      </c>
      <c r="K21" s="30">
        <f>IFERROR(Vieraspelimaalit[[#This Row],[Tehdyt vierasmaalit]]/Vieraspelimaalit[[#This Row],[Kaikki matsit]],"")</f>
        <v>2.0526315789473686</v>
      </c>
      <c r="L21" s="5">
        <f>SUMIFS(Kaikki_matsit[Kotimaalit],     Kaikki_matsit[Vieras],     Vieraspelimaalit[[#This Row],[Joukkue]],    Kaikki_matsit[Kausi],   $D$4 )</f>
        <v>48</v>
      </c>
      <c r="M21" s="6">
        <f>IFERROR(Vieraspelimaalit[[#This Row],[Hävityt vierasmaalit]]/Vieraspelimaalit[[#This Row],[Kaikki matsit]],"")</f>
        <v>1.263157894736842</v>
      </c>
    </row>
    <row r="22" spans="1:13" x14ac:dyDescent="0.45">
      <c r="A22" t="s">
        <v>44</v>
      </c>
      <c r="B22" s="5">
        <f>COUNTIFS(Kaikki_matsit[Koti],   Kotipelimaalit[[#This Row],[Joukkue]],   Kaikki_matsit[Kausi],   $D$4)</f>
        <v>38</v>
      </c>
      <c r="C22" s="5">
        <f>SUMIFS(Kaikki_matsit[Kotimaalit],       Kaikki_matsit[Koti],     Kotipelimaalit[[#This Row],[Joukkue]],     Kaikki_matsit[Kausi],   $D$4)</f>
        <v>58</v>
      </c>
      <c r="D22" s="6">
        <f>IFERROR(Kotipelimaalit[[#This Row],[Tehdyt kotimaalit]]/Kotipelimaalit[[#This Row],[Kaikki matsit]],"")</f>
        <v>1.5263157894736843</v>
      </c>
      <c r="E22" s="5">
        <f>SUMIFS(Kaikki_matsit[Vierasmaalit],     Kaikki_matsit[Koti],     Kotipelimaalit[[#This Row],[Joukkue]],     Kaikki_matsit[Kausi],      $D$4)</f>
        <v>42</v>
      </c>
      <c r="F22" s="6">
        <f>IFERROR(Kotipelimaalit[[#This Row],[Hävityt kotimaalit]]/Kotipelimaalit[[#This Row],[Kaikki matsit]],"")</f>
        <v>1.1052631578947369</v>
      </c>
      <c r="H22" t="s">
        <v>44</v>
      </c>
      <c r="I22" s="5">
        <f>COUNTIFS(Kaikki_matsit[Vieras],   Vieraspelimaalit[[#This Row],[Joukkue]],    Kaikki_matsit[Kausi],      $D$4)</f>
        <v>38</v>
      </c>
      <c r="J22" s="5">
        <f>SUMIFS(Kaikki_matsit[Vierasmaalit],        Kaikki_matsit[Vieras],     Vieraspelimaalit[[#This Row],[Joukkue]],   Kaikki_matsit[Kausi],       $D$4  )</f>
        <v>70</v>
      </c>
      <c r="K22" s="30">
        <f>IFERROR(Vieraspelimaalit[[#This Row],[Tehdyt vierasmaalit]]/Vieraspelimaalit[[#This Row],[Kaikki matsit]],"")</f>
        <v>1.8421052631578947</v>
      </c>
      <c r="L22" s="5">
        <f>SUMIFS(Kaikki_matsit[Kotimaalit],     Kaikki_matsit[Vieras],     Vieraspelimaalit[[#This Row],[Joukkue]],    Kaikki_matsit[Kausi],   $D$4 )</f>
        <v>44</v>
      </c>
      <c r="M22" s="6">
        <f>IFERROR(Vieraspelimaalit[[#This Row],[Hävityt vierasmaalit]]/Vieraspelimaalit[[#This Row],[Kaikki matsit]],"")</f>
        <v>1.1578947368421053</v>
      </c>
    </row>
    <row r="23" spans="1:13" x14ac:dyDescent="0.45">
      <c r="A23" t="s">
        <v>45</v>
      </c>
      <c r="B23" s="5">
        <f>COUNTIFS(Kaikki_matsit[Koti],   Kotipelimaalit[[#This Row],[Joukkue]],   Kaikki_matsit[Kausi],   $D$4)</f>
        <v>38</v>
      </c>
      <c r="C23" s="5">
        <f>SUMIFS(Kaikki_matsit[Kotimaalit],       Kaikki_matsit[Koti],     Kotipelimaalit[[#This Row],[Joukkue]],     Kaikki_matsit[Kausi],   $D$4)</f>
        <v>46</v>
      </c>
      <c r="D23" s="6">
        <f>IFERROR(Kotipelimaalit[[#This Row],[Tehdyt kotimaalit]]/Kotipelimaalit[[#This Row],[Kaikki matsit]],"")</f>
        <v>1.2105263157894737</v>
      </c>
      <c r="E23" s="5">
        <f>SUMIFS(Kaikki_matsit[Vierasmaalit],     Kaikki_matsit[Koti],     Kotipelimaalit[[#This Row],[Joukkue]],     Kaikki_matsit[Kausi],      $D$4)</f>
        <v>56</v>
      </c>
      <c r="F23" s="6">
        <f>IFERROR(Kotipelimaalit[[#This Row],[Hävityt kotimaalit]]/Kotipelimaalit[[#This Row],[Kaikki matsit]],"")</f>
        <v>1.4736842105263157</v>
      </c>
      <c r="H23" t="s">
        <v>45</v>
      </c>
      <c r="I23" s="5">
        <f>COUNTIFS(Kaikki_matsit[Vieras],   Vieraspelimaalit[[#This Row],[Joukkue]],    Kaikki_matsit[Kausi],      $D$4)</f>
        <v>38</v>
      </c>
      <c r="J23" s="5">
        <f>SUMIFS(Kaikki_matsit[Vierasmaalit],        Kaikki_matsit[Vieras],     Vieraspelimaalit[[#This Row],[Joukkue]],   Kaikki_matsit[Kausi],       $D$4  )</f>
        <v>44</v>
      </c>
      <c r="K23" s="30">
        <f>IFERROR(Vieraspelimaalit[[#This Row],[Tehdyt vierasmaalit]]/Vieraspelimaalit[[#This Row],[Kaikki matsit]],"")</f>
        <v>1.1578947368421053</v>
      </c>
      <c r="L23" s="5">
        <f>SUMIFS(Kaikki_matsit[Kotimaalit],     Kaikki_matsit[Vieras],     Vieraspelimaalit[[#This Row],[Joukkue]],    Kaikki_matsit[Kausi],   $D$4 )</f>
        <v>62</v>
      </c>
      <c r="M23" s="6">
        <f>IFERROR(Vieraspelimaalit[[#This Row],[Hävityt vierasmaalit]]/Vieraspelimaalit[[#This Row],[Kaikki matsit]],"")</f>
        <v>1.631578947368421</v>
      </c>
    </row>
    <row r="24" spans="1:13" x14ac:dyDescent="0.45">
      <c r="A24" t="s">
        <v>46</v>
      </c>
      <c r="B24" s="5">
        <f>COUNTIFS(Kaikki_matsit[Koti],   Kotipelimaalit[[#This Row],[Joukkue]],   Kaikki_matsit[Kausi],   $D$4)</f>
        <v>38</v>
      </c>
      <c r="C24" s="5">
        <f>SUMIFS(Kaikki_matsit[Kotimaalit],       Kaikki_matsit[Koti],     Kotipelimaalit[[#This Row],[Joukkue]],     Kaikki_matsit[Kausi],   $D$4)</f>
        <v>34</v>
      </c>
      <c r="D24" s="6">
        <f>IFERROR(Kotipelimaalit[[#This Row],[Tehdyt kotimaalit]]/Kotipelimaalit[[#This Row],[Kaikki matsit]],"")</f>
        <v>0.89473684210526316</v>
      </c>
      <c r="E24" s="5">
        <f>SUMIFS(Kaikki_matsit[Vierasmaalit],     Kaikki_matsit[Koti],     Kotipelimaalit[[#This Row],[Joukkue]],     Kaikki_matsit[Kausi],      $D$4)</f>
        <v>36</v>
      </c>
      <c r="F24" s="6">
        <f>IFERROR(Kotipelimaalit[[#This Row],[Hävityt kotimaalit]]/Kotipelimaalit[[#This Row],[Kaikki matsit]],"")</f>
        <v>0.94736842105263153</v>
      </c>
      <c r="H24" t="s">
        <v>46</v>
      </c>
      <c r="I24" s="5">
        <f>COUNTIFS(Kaikki_matsit[Vieras],   Vieraspelimaalit[[#This Row],[Joukkue]],    Kaikki_matsit[Kausi],      $D$4)</f>
        <v>38</v>
      </c>
      <c r="J24" s="5">
        <f>SUMIFS(Kaikki_matsit[Vierasmaalit],        Kaikki_matsit[Vieras],     Vieraspelimaalit[[#This Row],[Joukkue]],   Kaikki_matsit[Kausi],       $D$4  )</f>
        <v>23</v>
      </c>
      <c r="K24" s="30">
        <f>IFERROR(Vieraspelimaalit[[#This Row],[Tehdyt vierasmaalit]]/Vieraspelimaalit[[#This Row],[Kaikki matsit]],"")</f>
        <v>0.60526315789473684</v>
      </c>
      <c r="L24" s="5">
        <f>SUMIFS(Kaikki_matsit[Kotimaalit],     Kaikki_matsit[Vieras],     Vieraspelimaalit[[#This Row],[Joukkue]],    Kaikki_matsit[Kausi],   $D$4 )</f>
        <v>85</v>
      </c>
      <c r="M24" s="6">
        <f>IFERROR(Vieraspelimaalit[[#This Row],[Hävityt vierasmaalit]]/Vieraspelimaalit[[#This Row],[Kaikki matsit]],"")</f>
        <v>2.236842105263158</v>
      </c>
    </row>
    <row r="25" spans="1:13" x14ac:dyDescent="0.45">
      <c r="A25" t="s">
        <v>18</v>
      </c>
      <c r="B25" s="5">
        <f>COUNTIFS(Kaikki_matsit[Koti],   Kotipelimaalit[[#This Row],[Joukkue]],   Kaikki_matsit[Kausi],   $D$4)</f>
        <v>38</v>
      </c>
      <c r="C25" s="5">
        <f>SUMIFS(Kaikki_matsit[Kotimaalit],       Kaikki_matsit[Koti],     Kotipelimaalit[[#This Row],[Joukkue]],     Kaikki_matsit[Kausi],   $D$4)</f>
        <v>64</v>
      </c>
      <c r="D25" s="6">
        <f>IFERROR(Kotipelimaalit[[#This Row],[Tehdyt kotimaalit]]/Kotipelimaalit[[#This Row],[Kaikki matsit]],"")</f>
        <v>1.6842105263157894</v>
      </c>
      <c r="E25" s="5">
        <f>SUMIFS(Kaikki_matsit[Vierasmaalit],     Kaikki_matsit[Koti],     Kotipelimaalit[[#This Row],[Joukkue]],     Kaikki_matsit[Kausi],      $D$4)</f>
        <v>46</v>
      </c>
      <c r="F25" s="6">
        <f>IFERROR(Kotipelimaalit[[#This Row],[Hävityt kotimaalit]]/Kotipelimaalit[[#This Row],[Kaikki matsit]],"")</f>
        <v>1.2105263157894737</v>
      </c>
      <c r="H25" t="s">
        <v>18</v>
      </c>
      <c r="I25" s="5">
        <f>COUNTIFS(Kaikki_matsit[Vieras],   Vieraspelimaalit[[#This Row],[Joukkue]],    Kaikki_matsit[Kausi],      $D$4)</f>
        <v>38</v>
      </c>
      <c r="J25" s="5">
        <f>SUMIFS(Kaikki_matsit[Vierasmaalit],        Kaikki_matsit[Vieras],     Vieraspelimaalit[[#This Row],[Joukkue]],   Kaikki_matsit[Kausi],       $D$4  )</f>
        <v>44</v>
      </c>
      <c r="K25" s="30">
        <f>IFERROR(Vieraspelimaalit[[#This Row],[Tehdyt vierasmaalit]]/Vieraspelimaalit[[#This Row],[Kaikki matsit]],"")</f>
        <v>1.1578947368421053</v>
      </c>
      <c r="L25" s="5">
        <f>SUMIFS(Kaikki_matsit[Kotimaalit],     Kaikki_matsit[Vieras],     Vieraspelimaalit[[#This Row],[Joukkue]],    Kaikki_matsit[Kausi],   $D$4 )</f>
        <v>46</v>
      </c>
      <c r="M25" s="6">
        <f>IFERROR(Vieraspelimaalit[[#This Row],[Hävityt vierasmaalit]]/Vieraspelimaalit[[#This Row],[Kaikki matsit]],"")</f>
        <v>1.2105263157894737</v>
      </c>
    </row>
    <row r="26" spans="1:13" x14ac:dyDescent="0.45">
      <c r="A26" t="s">
        <v>47</v>
      </c>
      <c r="B26" s="5">
        <f>COUNTIFS(Kaikki_matsit[Koti],   Kotipelimaalit[[#This Row],[Joukkue]],   Kaikki_matsit[Kausi],   $D$4)</f>
        <v>38</v>
      </c>
      <c r="C26" s="5">
        <f>SUMIFS(Kaikki_matsit[Kotimaalit],       Kaikki_matsit[Koti],     Kotipelimaalit[[#This Row],[Joukkue]],     Kaikki_matsit[Kausi],   $D$4)</f>
        <v>54</v>
      </c>
      <c r="D26" s="6">
        <f>IFERROR(Kotipelimaalit[[#This Row],[Tehdyt kotimaalit]]/Kotipelimaalit[[#This Row],[Kaikki matsit]],"")</f>
        <v>1.4210526315789473</v>
      </c>
      <c r="E26" s="5">
        <f>SUMIFS(Kaikki_matsit[Vierasmaalit],     Kaikki_matsit[Koti],     Kotipelimaalit[[#This Row],[Joukkue]],     Kaikki_matsit[Kausi],      $D$4)</f>
        <v>34</v>
      </c>
      <c r="F26" s="6">
        <f>IFERROR(Kotipelimaalit[[#This Row],[Hävityt kotimaalit]]/Kotipelimaalit[[#This Row],[Kaikki matsit]],"")</f>
        <v>0.89473684210526316</v>
      </c>
      <c r="H26" t="s">
        <v>47</v>
      </c>
      <c r="I26" s="5">
        <f>COUNTIFS(Kaikki_matsit[Vieras],   Vieraspelimaalit[[#This Row],[Joukkue]],    Kaikki_matsit[Kausi],      $D$4)</f>
        <v>38</v>
      </c>
      <c r="J26" s="5">
        <f>SUMIFS(Kaikki_matsit[Vierasmaalit],        Kaikki_matsit[Vieras],     Vieraspelimaalit[[#This Row],[Joukkue]],   Kaikki_matsit[Kausi],       $D$4  )</f>
        <v>36</v>
      </c>
      <c r="K26" s="30">
        <f>IFERROR(Vieraspelimaalit[[#This Row],[Tehdyt vierasmaalit]]/Vieraspelimaalit[[#This Row],[Kaikki matsit]],"")</f>
        <v>0.94736842105263153</v>
      </c>
      <c r="L26" s="5">
        <f>SUMIFS(Kaikki_matsit[Kotimaalit],     Kaikki_matsit[Vieras],     Vieraspelimaalit[[#This Row],[Joukkue]],    Kaikki_matsit[Kausi],   $D$4 )</f>
        <v>70</v>
      </c>
      <c r="M26" s="6">
        <f>IFERROR(Vieraspelimaalit[[#This Row],[Hävityt vierasmaalit]]/Vieraspelimaalit[[#This Row],[Kaikki matsit]],"")</f>
        <v>1.8421052631578947</v>
      </c>
    </row>
    <row r="27" spans="1:13" x14ac:dyDescent="0.45">
      <c r="A27" t="s">
        <v>14</v>
      </c>
      <c r="B27" s="5">
        <f>COUNTIFS(Kaikki_matsit[Koti],   Kotipelimaalit[[#This Row],[Joukkue]],   Kaikki_matsit[Kausi],   $D$4)</f>
        <v>38</v>
      </c>
      <c r="C27" s="5">
        <f>SUMIFS(Kaikki_matsit[Kotimaalit],       Kaikki_matsit[Koti],     Kotipelimaalit[[#This Row],[Joukkue]],     Kaikki_matsit[Kausi],   $D$4)</f>
        <v>42</v>
      </c>
      <c r="D27" s="6">
        <f>IFERROR(Kotipelimaalit[[#This Row],[Tehdyt kotimaalit]]/Kotipelimaalit[[#This Row],[Kaikki matsit]],"")</f>
        <v>1.1052631578947369</v>
      </c>
      <c r="E27" s="5">
        <f>SUMIFS(Kaikki_matsit[Vierasmaalit],     Kaikki_matsit[Koti],     Kotipelimaalit[[#This Row],[Joukkue]],     Kaikki_matsit[Kausi],      $D$4)</f>
        <v>54</v>
      </c>
      <c r="F27" s="6">
        <f>IFERROR(Kotipelimaalit[[#This Row],[Hävityt kotimaalit]]/Kotipelimaalit[[#This Row],[Kaikki matsit]],"")</f>
        <v>1.4210526315789473</v>
      </c>
      <c r="H27" t="s">
        <v>14</v>
      </c>
      <c r="I27" s="5">
        <f>COUNTIFS(Kaikki_matsit[Vieras],   Vieraspelimaalit[[#This Row],[Joukkue]],    Kaikki_matsit[Kausi],      $D$4)</f>
        <v>38</v>
      </c>
      <c r="J27" s="5">
        <f>SUMIFS(Kaikki_matsit[Vierasmaalit],        Kaikki_matsit[Vieras],     Vieraspelimaalit[[#This Row],[Joukkue]],   Kaikki_matsit[Kausi],       $D$4  )</f>
        <v>40</v>
      </c>
      <c r="K27" s="30">
        <f>IFERROR(Vieraspelimaalit[[#This Row],[Tehdyt vierasmaalit]]/Vieraspelimaalit[[#This Row],[Kaikki matsit]],"")</f>
        <v>1.0526315789473684</v>
      </c>
      <c r="L27" s="5">
        <f>SUMIFS(Kaikki_matsit[Kotimaalit],     Kaikki_matsit[Vieras],     Vieraspelimaalit[[#This Row],[Joukkue]],    Kaikki_matsit[Kausi],   $D$4 )</f>
        <v>66</v>
      </c>
      <c r="M27" s="6">
        <f>IFERROR(Vieraspelimaalit[[#This Row],[Hävityt vierasmaalit]]/Vieraspelimaalit[[#This Row],[Kaikki matsit]],"")</f>
        <v>1.736842105263158</v>
      </c>
    </row>
    <row r="28" spans="1:13" x14ac:dyDescent="0.45">
      <c r="A28" t="s">
        <v>48</v>
      </c>
      <c r="B28" s="5">
        <f>COUNTIFS(Kaikki_matsit[Koti],   Kotipelimaalit[[#This Row],[Joukkue]],   Kaikki_matsit[Kausi],   $D$4)</f>
        <v>38</v>
      </c>
      <c r="C28" s="5">
        <f>SUMIFS(Kaikki_matsit[Kotimaalit],       Kaikki_matsit[Koti],     Kotipelimaalit[[#This Row],[Joukkue]],     Kaikki_matsit[Kausi],   $D$4)</f>
        <v>66</v>
      </c>
      <c r="D28" s="6">
        <f>IFERROR(Kotipelimaalit[[#This Row],[Tehdyt kotimaalit]]/Kotipelimaalit[[#This Row],[Kaikki matsit]],"")</f>
        <v>1.736842105263158</v>
      </c>
      <c r="E28" s="5">
        <f>SUMIFS(Kaikki_matsit[Vierasmaalit],     Kaikki_matsit[Koti],     Kotipelimaalit[[#This Row],[Joukkue]],     Kaikki_matsit[Kausi],      $D$4)</f>
        <v>52</v>
      </c>
      <c r="F28" s="6">
        <f>IFERROR(Kotipelimaalit[[#This Row],[Hävityt kotimaalit]]/Kotipelimaalit[[#This Row],[Kaikki matsit]],"")</f>
        <v>1.368421052631579</v>
      </c>
      <c r="H28" t="s">
        <v>48</v>
      </c>
      <c r="I28" s="5">
        <f>COUNTIFS(Kaikki_matsit[Vieras],   Vieraspelimaalit[[#This Row],[Joukkue]],    Kaikki_matsit[Kausi],      $D$4)</f>
        <v>38</v>
      </c>
      <c r="J28" s="5">
        <f>SUMIFS(Kaikki_matsit[Vierasmaalit],        Kaikki_matsit[Vieras],     Vieraspelimaalit[[#This Row],[Joukkue]],   Kaikki_matsit[Kausi],       $D$4  )</f>
        <v>42</v>
      </c>
      <c r="K28" s="30">
        <f>IFERROR(Vieraspelimaalit[[#This Row],[Tehdyt vierasmaalit]]/Vieraspelimaalit[[#This Row],[Kaikki matsit]],"")</f>
        <v>1.1052631578947369</v>
      </c>
      <c r="L28" s="5">
        <f>SUMIFS(Kaikki_matsit[Kotimaalit],     Kaikki_matsit[Vieras],     Vieraspelimaalit[[#This Row],[Joukkue]],    Kaikki_matsit[Kausi],   $D$4 )</f>
        <v>56</v>
      </c>
      <c r="M28" s="6">
        <f>IFERROR(Vieraspelimaalit[[#This Row],[Hävityt vierasmaalit]]/Vieraspelimaalit[[#This Row],[Kaikki matsit]],"")</f>
        <v>1.4736842105263157</v>
      </c>
    </row>
    <row r="29" spans="1:13" x14ac:dyDescent="0.45">
      <c r="A29" t="s">
        <v>49</v>
      </c>
      <c r="B29" s="5">
        <f>COUNTIFS(Kaikki_matsit[Koti],   Kotipelimaalit[[#This Row],[Joukkue]],   Kaikki_matsit[Kausi],   $D$4)</f>
        <v>38</v>
      </c>
      <c r="C29" s="5">
        <f>SUMIFS(Kaikki_matsit[Kotimaalit],       Kaikki_matsit[Koti],     Kotipelimaalit[[#This Row],[Joukkue]],     Kaikki_matsit[Kausi],   $D$4)</f>
        <v>60</v>
      </c>
      <c r="D29" s="6">
        <f>IFERROR(Kotipelimaalit[[#This Row],[Tehdyt kotimaalit]]/Kotipelimaalit[[#This Row],[Kaikki matsit]],"")</f>
        <v>1.5789473684210527</v>
      </c>
      <c r="E29" s="5">
        <f>SUMIFS(Kaikki_matsit[Vierasmaalit],     Kaikki_matsit[Koti],     Kotipelimaalit[[#This Row],[Joukkue]],     Kaikki_matsit[Kausi],      $D$4)</f>
        <v>46</v>
      </c>
      <c r="F29" s="6">
        <f>IFERROR(Kotipelimaalit[[#This Row],[Hävityt kotimaalit]]/Kotipelimaalit[[#This Row],[Kaikki matsit]],"")</f>
        <v>1.2105263157894737</v>
      </c>
      <c r="H29" t="s">
        <v>49</v>
      </c>
      <c r="I29" s="5">
        <f>COUNTIFS(Kaikki_matsit[Vieras],   Vieraspelimaalit[[#This Row],[Joukkue]],    Kaikki_matsit[Kausi],      $D$4)</f>
        <v>38</v>
      </c>
      <c r="J29" s="5">
        <f>SUMIFS(Kaikki_matsit[Vierasmaalit],        Kaikki_matsit[Vieras],     Vieraspelimaalit[[#This Row],[Joukkue]],   Kaikki_matsit[Kausi],       $D$4  )</f>
        <v>50</v>
      </c>
      <c r="K29" s="30">
        <f>IFERROR(Vieraspelimaalit[[#This Row],[Tehdyt vierasmaalit]]/Vieraspelimaalit[[#This Row],[Kaikki matsit]],"")</f>
        <v>1.3157894736842106</v>
      </c>
      <c r="L29" s="5">
        <f>SUMIFS(Kaikki_matsit[Kotimaalit],     Kaikki_matsit[Vieras],     Vieraspelimaalit[[#This Row],[Joukkue]],    Kaikki_matsit[Kausi],   $D$4 )</f>
        <v>56</v>
      </c>
      <c r="M29" s="6">
        <f>IFERROR(Vieraspelimaalit[[#This Row],[Hävityt vierasmaalit]]/Vieraspelimaalit[[#This Row],[Kaikki matsit]],"")</f>
        <v>1.4736842105263157</v>
      </c>
    </row>
    <row r="30" spans="1:13" x14ac:dyDescent="0.45">
      <c r="A30" t="s">
        <v>50</v>
      </c>
      <c r="B30" s="12">
        <f>COUNTIFS(Kaikki_matsit[Koti],   Kotipelimaalit[[#This Row],[Joukkue]],   Kaikki_matsit[Kausi],   $D$4)</f>
        <v>38</v>
      </c>
      <c r="C30" s="12">
        <f>SUMIFS(Kaikki_matsit[Kotimaalit],       Kaikki_matsit[Koti],     Kotipelimaalit[[#This Row],[Joukkue]],     Kaikki_matsit[Kausi],   $D$4)</f>
        <v>48</v>
      </c>
      <c r="D30" s="6">
        <f>IFERROR(Kotipelimaalit[[#This Row],[Tehdyt kotimaalit]]/Kotipelimaalit[[#This Row],[Kaikki matsit]],"")</f>
        <v>1.263157894736842</v>
      </c>
      <c r="E30" s="12">
        <f>SUMIFS(Kaikki_matsit[Vierasmaalit],     Kaikki_matsit[Koti],     Kotipelimaalit[[#This Row],[Joukkue]],     Kaikki_matsit[Kausi],      $D$4)</f>
        <v>54</v>
      </c>
      <c r="F30" s="6">
        <f>IFERROR(Kotipelimaalit[[#This Row],[Hävityt kotimaalit]]/Kotipelimaalit[[#This Row],[Kaikki matsit]],"")</f>
        <v>1.4210526315789473</v>
      </c>
      <c r="H30" t="s">
        <v>50</v>
      </c>
      <c r="I30" s="12">
        <f>COUNTIFS(Kaikki_matsit[Vieras],   Vieraspelimaalit[[#This Row],[Joukkue]],    Kaikki_matsit[Kausi],      $D$4)</f>
        <v>38</v>
      </c>
      <c r="J30" s="12">
        <f>SUMIFS(Kaikki_matsit[Vierasmaalit],        Kaikki_matsit[Vieras],     Vieraspelimaalit[[#This Row],[Joukkue]],   Kaikki_matsit[Kausi],       $D$4  )</f>
        <v>40</v>
      </c>
      <c r="K30" s="30">
        <f>IFERROR(Vieraspelimaalit[[#This Row],[Tehdyt vierasmaalit]]/Vieraspelimaalit[[#This Row],[Kaikki matsit]],"")</f>
        <v>1.0526315789473684</v>
      </c>
      <c r="L30" s="12">
        <f>SUMIFS(Kaikki_matsit[Kotimaalit],     Kaikki_matsit[Vieras],     Vieraspelimaalit[[#This Row],[Joukkue]],    Kaikki_matsit[Kausi],   $D$4 )</f>
        <v>64</v>
      </c>
      <c r="M30" s="6">
        <f>IFERROR(Vieraspelimaalit[[#This Row],[Hävityt vierasmaalit]]/Vieraspelimaalit[[#This Row],[Kaikki matsit]],"")</f>
        <v>1.6842105263157894</v>
      </c>
    </row>
    <row r="31" spans="1:13" x14ac:dyDescent="0.45">
      <c r="A31" t="s">
        <v>51</v>
      </c>
      <c r="B31" s="12">
        <f>COUNTIFS(Kaikki_matsit[Koti],   Kotipelimaalit[[#This Row],[Joukkue]],   Kaikki_matsit[Kausi],   $D$4)</f>
        <v>38</v>
      </c>
      <c r="C31" s="12">
        <f>SUMIFS(Kaikki_matsit[Kotimaalit],       Kaikki_matsit[Koti],     Kotipelimaalit[[#This Row],[Joukkue]],     Kaikki_matsit[Kausi],   $D$4)</f>
        <v>50</v>
      </c>
      <c r="D31" s="6">
        <f>IFERROR(Kotipelimaalit[[#This Row],[Tehdyt kotimaalit]]/Kotipelimaalit[[#This Row],[Kaikki matsit]],"")</f>
        <v>1.3157894736842106</v>
      </c>
      <c r="E31" s="12">
        <f>SUMIFS(Kaikki_matsit[Vierasmaalit],     Kaikki_matsit[Koti],     Kotipelimaalit[[#This Row],[Joukkue]],     Kaikki_matsit[Kausi],      $D$4)</f>
        <v>52</v>
      </c>
      <c r="F31" s="6">
        <f>IFERROR(Kotipelimaalit[[#This Row],[Hävityt kotimaalit]]/Kotipelimaalit[[#This Row],[Kaikki matsit]],"")</f>
        <v>1.368421052631579</v>
      </c>
      <c r="H31" t="s">
        <v>51</v>
      </c>
      <c r="I31" s="12">
        <f>COUNTIFS(Kaikki_matsit[Vieras],   Vieraspelimaalit[[#This Row],[Joukkue]],    Kaikki_matsit[Kausi],      $D$4)</f>
        <v>38</v>
      </c>
      <c r="J31" s="12">
        <f>SUMIFS(Kaikki_matsit[Vierasmaalit],        Kaikki_matsit[Vieras],     Vieraspelimaalit[[#This Row],[Joukkue]],   Kaikki_matsit[Kausi],       $D$4  )</f>
        <v>37</v>
      </c>
      <c r="K31" s="30">
        <f>IFERROR(Vieraspelimaalit[[#This Row],[Tehdyt vierasmaalit]]/Vieraspelimaalit[[#This Row],[Kaikki matsit]],"")</f>
        <v>0.97368421052631582</v>
      </c>
      <c r="L31" s="12">
        <f>SUMIFS(Kaikki_matsit[Kotimaalit],     Kaikki_matsit[Vieras],     Vieraspelimaalit[[#This Row],[Joukkue]],    Kaikki_matsit[Kausi],   $D$4 )</f>
        <v>47</v>
      </c>
      <c r="M31" s="6">
        <f>IFERROR(Vieraspelimaalit[[#This Row],[Hävityt vierasmaalit]]/Vieraspelimaalit[[#This Row],[Kaikki matsit]],"")</f>
        <v>1.236842105263158</v>
      </c>
    </row>
  </sheetData>
  <mergeCells count="2">
    <mergeCell ref="A6:F6"/>
    <mergeCell ref="H6:M6"/>
  </mergeCells>
  <pageMargins left="0.7" right="0.7" top="0.75" bottom="0.75" header="0.3" footer="0.3"/>
  <pageSetup paperSize="9" orientation="portrait" r:id="rId1"/>
  <legacyDrawing r:id="rId2"/>
  <tableParts count="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sheetPr>
  <dimension ref="A1:E25"/>
  <sheetViews>
    <sheetView showGridLines="0" zoomScaleNormal="100" workbookViewId="0">
      <selection activeCell="B5" sqref="B5"/>
    </sheetView>
  </sheetViews>
  <sheetFormatPr defaultRowHeight="14.25" x14ac:dyDescent="0.45"/>
  <cols>
    <col min="1" max="1" width="19.796875" customWidth="1"/>
    <col min="2" max="2" width="21.46484375" customWidth="1"/>
    <col min="3" max="3" width="22.86328125" customWidth="1"/>
    <col min="4" max="4" width="24.53125" customWidth="1"/>
    <col min="5" max="5" width="25.19921875" customWidth="1"/>
  </cols>
  <sheetData>
    <row r="1" spans="1:5" x14ac:dyDescent="0.45">
      <c r="A1" t="s">
        <v>90</v>
      </c>
    </row>
    <row r="2" spans="1:5" x14ac:dyDescent="0.45">
      <c r="A2" t="s">
        <v>91</v>
      </c>
    </row>
    <row r="4" spans="1:5" x14ac:dyDescent="0.45">
      <c r="A4" s="29" t="s">
        <v>83</v>
      </c>
      <c r="B4" s="44" t="s">
        <v>32</v>
      </c>
      <c r="C4" s="44"/>
      <c r="D4" s="45" t="s">
        <v>38</v>
      </c>
      <c r="E4" s="45"/>
    </row>
    <row r="5" spans="1:5" x14ac:dyDescent="0.45">
      <c r="A5" t="s">
        <v>20</v>
      </c>
      <c r="B5" t="s">
        <v>34</v>
      </c>
      <c r="C5" t="s">
        <v>35</v>
      </c>
      <c r="D5" t="s">
        <v>36</v>
      </c>
      <c r="E5" t="s">
        <v>37</v>
      </c>
    </row>
    <row r="6" spans="1:5" x14ac:dyDescent="0.45">
      <c r="A6" t="str">
        <f>IF(ISTEXT(Maalit!A12),Maalit!A12,"")</f>
        <v>Arsenal</v>
      </c>
      <c r="B6" s="1">
        <f>IFERROR(VLOOKUP(Pelivoima[[#This Row],[Joukkue]],   Kotipelimaalit[],  4,  FALSE)  /   KA_tehdyt_kotona,"")</f>
        <v>1.2100840336134453</v>
      </c>
      <c r="C6" s="1">
        <f>IFERROR(VLOOKUP(Pelivoima[[#This Row],[Joukkue]],  Kotipelimaalit[],  6,  FALSE)  /  KA_hävityt_kotona,"")</f>
        <v>0.56338028169014098</v>
      </c>
      <c r="D6" s="1">
        <f>IFERROR(VLOOKUP(Pelivoima[[#This Row],[Joukkue]],   Vieraspelimaalit[],   4,   FALSE)   /  KA_tehdyt_vieraissa,"")</f>
        <v>1.3867822318526541</v>
      </c>
      <c r="E6" s="1">
        <f>IFERROR(VLOOKUP(Pelivoima[[#This Row],[Joukkue]],   Vieraspelimaalit[],   6,   FALSE)   /  KA_hävityt_vieraissa,"")</f>
        <v>1.008403361344538</v>
      </c>
    </row>
    <row r="7" spans="1:5" x14ac:dyDescent="0.45">
      <c r="A7" t="str">
        <f>IF(ISTEXT(Maalit!A13),Maalit!A13,"")</f>
        <v>Aston Villa</v>
      </c>
      <c r="B7" s="1">
        <f>IFERROR(VLOOKUP(Pelivoima[[#This Row],[Joukkue]],   Kotipelimaalit[],  4,  FALSE)  /   KA_tehdyt_kotona,"")</f>
        <v>0.68907563025210083</v>
      </c>
      <c r="C7" s="1">
        <f>IFERROR(VLOOKUP(Pelivoima[[#This Row],[Joukkue]],  Kotipelimaalit[],  6,  FALSE)  /  KA_hävityt_kotona,"")</f>
        <v>1.3434452871072591</v>
      </c>
      <c r="D7" s="1">
        <f>IFERROR(VLOOKUP(Pelivoima[[#This Row],[Joukkue]],   Vieraspelimaalit[],   4,   FALSE)   /  KA_tehdyt_vieraissa,"")</f>
        <v>0.69339111592632707</v>
      </c>
      <c r="E7" s="1">
        <f>IFERROR(VLOOKUP(Pelivoima[[#This Row],[Joukkue]],   Vieraspelimaalit[],   6,   FALSE)   /  KA_hävityt_vieraissa,"")</f>
        <v>1.0756302521008405</v>
      </c>
    </row>
    <row r="8" spans="1:5" x14ac:dyDescent="0.45">
      <c r="A8" t="str">
        <f>IF(ISTEXT(Maalit!A14),Maalit!A14,"")</f>
        <v>Cardiff City</v>
      </c>
      <c r="B8" s="1">
        <f>IFERROR(VLOOKUP(Pelivoima[[#This Row],[Joukkue]],   Kotipelimaalit[],  4,  FALSE)  /   KA_tehdyt_kotona,"")</f>
        <v>0.67226890756302515</v>
      </c>
      <c r="C8" s="1">
        <f>IFERROR(VLOOKUP(Pelivoima[[#This Row],[Joukkue]],  Kotipelimaalit[],  6,  FALSE)  /  KA_hävityt_kotona,"")</f>
        <v>1.5167930660888409</v>
      </c>
      <c r="D8" s="1">
        <f>IFERROR(VLOOKUP(Pelivoima[[#This Row],[Joukkue]],   Vieraspelimaalit[],   4,   FALSE)   /  KA_tehdyt_vieraissa,"")</f>
        <v>0.52004333694474536</v>
      </c>
      <c r="E8" s="1">
        <f>IFERROR(VLOOKUP(Pelivoima[[#This Row],[Joukkue]],   Vieraspelimaalit[],   6,   FALSE)   /  KA_hävityt_vieraissa,"")</f>
        <v>1.3109243697478996</v>
      </c>
    </row>
    <row r="9" spans="1:5" x14ac:dyDescent="0.45">
      <c r="A9" t="str">
        <f>IF(ISTEXT(Maalit!A15),Maalit!A15,"")</f>
        <v>Chelsea</v>
      </c>
      <c r="B9" s="1">
        <f>IFERROR(VLOOKUP(Pelivoima[[#This Row],[Joukkue]],   Kotipelimaalit[],  4,  FALSE)  /   KA_tehdyt_kotona,"")</f>
        <v>1.4453781512605042</v>
      </c>
      <c r="C9" s="1">
        <f>IFERROR(VLOOKUP(Pelivoima[[#This Row],[Joukkue]],  Kotipelimaalit[],  6,  FALSE)  /  KA_hävityt_kotona,"")</f>
        <v>0.47670639219935002</v>
      </c>
      <c r="D9" s="1">
        <f>IFERROR(VLOOKUP(Pelivoima[[#This Row],[Joukkue]],   Vieraspelimaalit[],   4,   FALSE)   /  KA_tehdyt_vieraissa,"")</f>
        <v>1.2134344528710725</v>
      </c>
      <c r="E9" s="1">
        <f>IFERROR(VLOOKUP(Pelivoima[[#This Row],[Joukkue]],   Vieraspelimaalit[],   6,   FALSE)   /  KA_hävityt_vieraissa,"")</f>
        <v>0.53781512605042026</v>
      </c>
    </row>
    <row r="10" spans="1:5" x14ac:dyDescent="0.45">
      <c r="A10" t="str">
        <f>IF(ISTEXT(Maalit!A16),Maalit!A16,"")</f>
        <v>Crystal Palace</v>
      </c>
      <c r="B10" s="1">
        <f>IFERROR(VLOOKUP(Pelivoima[[#This Row],[Joukkue]],   Kotipelimaalit[],  4,  FALSE)  /   KA_tehdyt_kotona,"")</f>
        <v>0.60504201680672265</v>
      </c>
      <c r="C10" s="1">
        <f>IFERROR(VLOOKUP(Pelivoima[[#This Row],[Joukkue]],  Kotipelimaalit[],  6,  FALSE)  /  KA_hävityt_kotona,"")</f>
        <v>0.99674972914409543</v>
      </c>
      <c r="D10" s="1">
        <f>IFERROR(VLOOKUP(Pelivoima[[#This Row],[Joukkue]],   Vieraspelimaalit[],   4,   FALSE)   /  KA_tehdyt_vieraissa,"")</f>
        <v>0.65005417118093167</v>
      </c>
      <c r="E10" s="1">
        <f>IFERROR(VLOOKUP(Pelivoima[[#This Row],[Joukkue]],   Vieraspelimaalit[],   6,   FALSE)   /  KA_hävityt_vieraissa,"")</f>
        <v>0.84033613445378175</v>
      </c>
    </row>
    <row r="11" spans="1:5" x14ac:dyDescent="0.45">
      <c r="A11" t="str">
        <f>IF(ISTEXT(Maalit!A17),Maalit!A17,"")</f>
        <v>Everton</v>
      </c>
      <c r="B11" s="1">
        <f>IFERROR(VLOOKUP(Pelivoima[[#This Row],[Joukkue]],   Kotipelimaalit[],  4,  FALSE)  /   KA_tehdyt_kotona,"")</f>
        <v>1.2773109243697478</v>
      </c>
      <c r="C11" s="1">
        <f>IFERROR(VLOOKUP(Pelivoima[[#This Row],[Joukkue]],  Kotipelimaalit[],  6,  FALSE)  /  KA_hävityt_kotona,"")</f>
        <v>0.82340195016251361</v>
      </c>
      <c r="D11" s="1">
        <f>IFERROR(VLOOKUP(Pelivoima[[#This Row],[Joukkue]],   Vieraspelimaalit[],   4,   FALSE)   /  KA_tehdyt_vieraissa,"")</f>
        <v>0.99674972914409532</v>
      </c>
      <c r="E11" s="1">
        <f>IFERROR(VLOOKUP(Pelivoima[[#This Row],[Joukkue]],   Vieraspelimaalit[],   6,   FALSE)   /  KA_hävityt_vieraissa,"")</f>
        <v>0.67226890756302538</v>
      </c>
    </row>
    <row r="12" spans="1:5" x14ac:dyDescent="0.45">
      <c r="A12" t="str">
        <f>IF(ISTEXT(Maalit!A18),Maalit!A18,"")</f>
        <v>Fulham</v>
      </c>
      <c r="B12" s="1">
        <f>IFERROR(VLOOKUP(Pelivoima[[#This Row],[Joukkue]],   Kotipelimaalit[],  4,  FALSE)  /   KA_tehdyt_kotona,"")</f>
        <v>0.80672268907563016</v>
      </c>
      <c r="C12" s="1">
        <f>IFERROR(VLOOKUP(Pelivoima[[#This Row],[Joukkue]],  Kotipelimaalit[],  6,  FALSE)  /  KA_hävityt_kotona,"")</f>
        <v>1.6468039003250272</v>
      </c>
      <c r="D12" s="1">
        <f>IFERROR(VLOOKUP(Pelivoima[[#This Row],[Joukkue]],   Vieraspelimaalit[],   4,   FALSE)   /  KA_tehdyt_vieraissa,"")</f>
        <v>0.69339111592632707</v>
      </c>
      <c r="E12" s="1">
        <f>IFERROR(VLOOKUP(Pelivoima[[#This Row],[Joukkue]],   Vieraspelimaalit[],   6,   FALSE)   /  KA_hävityt_vieraissa,"")</f>
        <v>1.5798319327731096</v>
      </c>
    </row>
    <row r="13" spans="1:5" x14ac:dyDescent="0.45">
      <c r="A13" t="str">
        <f>IF(ISTEXT(Maalit!A19),Maalit!A19,"")</f>
        <v>Hull City</v>
      </c>
      <c r="B13" s="1">
        <f>IFERROR(VLOOKUP(Pelivoima[[#This Row],[Joukkue]],   Kotipelimaalit[],  4,  FALSE)  /   KA_tehdyt_kotona,"")</f>
        <v>0.67226890756302515</v>
      </c>
      <c r="C13" s="1">
        <f>IFERROR(VLOOKUP(Pelivoima[[#This Row],[Joukkue]],  Kotipelimaalit[],  6,  FALSE)  /  KA_hävityt_kotona,"")</f>
        <v>1.0184182015167933</v>
      </c>
      <c r="D13" s="1">
        <f>IFERROR(VLOOKUP(Pelivoima[[#This Row],[Joukkue]],   Vieraspelimaalit[],   4,   FALSE)   /  KA_tehdyt_vieraissa,"")</f>
        <v>0.84507042253521125</v>
      </c>
      <c r="E13" s="1">
        <f>IFERROR(VLOOKUP(Pelivoima[[#This Row],[Joukkue]],   Vieraspelimaalit[],   6,   FALSE)   /  KA_hävityt_vieraissa,"")</f>
        <v>1.0756302521008405</v>
      </c>
    </row>
    <row r="14" spans="1:5" x14ac:dyDescent="0.45">
      <c r="A14" t="str">
        <f>IF(ISTEXT(Maalit!A20),Maalit!A20,"")</f>
        <v>Liverpool</v>
      </c>
      <c r="B14" s="1">
        <f>IFERROR(VLOOKUP(Pelivoima[[#This Row],[Joukkue]],   Kotipelimaalit[],  4,  FALSE)  /   KA_tehdyt_kotona,"")</f>
        <v>1.73109243697479</v>
      </c>
      <c r="C14" s="1">
        <f>IFERROR(VLOOKUP(Pelivoima[[#This Row],[Joukkue]],  Kotipelimaalit[],  6,  FALSE)  /  KA_hävityt_kotona,"")</f>
        <v>0.82340195016251361</v>
      </c>
      <c r="D14" s="1">
        <f>IFERROR(VLOOKUP(Pelivoima[[#This Row],[Joukkue]],   Vieraspelimaalit[],   4,   FALSE)   /  KA_tehdyt_vieraissa,"")</f>
        <v>2.0801733477789814</v>
      </c>
      <c r="E14" s="1">
        <f>IFERROR(VLOOKUP(Pelivoima[[#This Row],[Joukkue]],   Vieraspelimaalit[],   6,   FALSE)   /  KA_hävityt_vieraissa,"")</f>
        <v>1.0756302521008405</v>
      </c>
    </row>
    <row r="15" spans="1:5" x14ac:dyDescent="0.45">
      <c r="A15" t="str">
        <f>IF(ISTEXT(Maalit!A21),Maalit!A21,"")</f>
        <v>Manchester City</v>
      </c>
      <c r="B15" s="1">
        <f>IFERROR(VLOOKUP(Pelivoima[[#This Row],[Joukkue]],   Kotipelimaalit[],  4,  FALSE)  /   KA_tehdyt_kotona,"")</f>
        <v>2.1176470588235294</v>
      </c>
      <c r="C15" s="1">
        <f>IFERROR(VLOOKUP(Pelivoima[[#This Row],[Joukkue]],  Kotipelimaalit[],  6,  FALSE)  /  KA_hävityt_kotona,"")</f>
        <v>0.56338028169014098</v>
      </c>
      <c r="D15" s="1">
        <f>IFERROR(VLOOKUP(Pelivoima[[#This Row],[Joukkue]],   Vieraspelimaalit[],   4,   FALSE)   /  KA_tehdyt_vieraissa,"")</f>
        <v>1.6901408450704225</v>
      </c>
      <c r="E15" s="1">
        <f>IFERROR(VLOOKUP(Pelivoima[[#This Row],[Joukkue]],   Vieraspelimaalit[],   6,   FALSE)   /  KA_hävityt_vieraissa,"")</f>
        <v>0.80672268907563038</v>
      </c>
    </row>
    <row r="16" spans="1:5" x14ac:dyDescent="0.45">
      <c r="A16" t="str">
        <f>IF(ISTEXT(Maalit!A22),Maalit!A22,"")</f>
        <v>Manchester United</v>
      </c>
      <c r="B16" s="1">
        <f>IFERROR(VLOOKUP(Pelivoima[[#This Row],[Joukkue]],   Kotipelimaalit[],  4,  FALSE)  /   KA_tehdyt_kotona,"")</f>
        <v>0.97478991596638653</v>
      </c>
      <c r="C16" s="1">
        <f>IFERROR(VLOOKUP(Pelivoima[[#This Row],[Joukkue]],  Kotipelimaalit[],  6,  FALSE)  /  KA_hävityt_kotona,"")</f>
        <v>0.91007583965330463</v>
      </c>
      <c r="D16" s="1">
        <f>IFERROR(VLOOKUP(Pelivoima[[#This Row],[Joukkue]],   Vieraspelimaalit[],   4,   FALSE)   /  KA_tehdyt_vieraissa,"")</f>
        <v>1.5167930660888407</v>
      </c>
      <c r="E16" s="1">
        <f>IFERROR(VLOOKUP(Pelivoima[[#This Row],[Joukkue]],   Vieraspelimaalit[],   6,   FALSE)   /  KA_hävityt_vieraissa,"")</f>
        <v>0.73949579831932788</v>
      </c>
    </row>
    <row r="17" spans="1:5" x14ac:dyDescent="0.45">
      <c r="A17" t="str">
        <f>IF(ISTEXT(Maalit!A23),Maalit!A23,"")</f>
        <v>Newcastle United</v>
      </c>
      <c r="B17" s="1">
        <f>IFERROR(VLOOKUP(Pelivoima[[#This Row],[Joukkue]],   Kotipelimaalit[],  4,  FALSE)  /   KA_tehdyt_kotona,"")</f>
        <v>0.77310924369747891</v>
      </c>
      <c r="C17" s="1">
        <f>IFERROR(VLOOKUP(Pelivoima[[#This Row],[Joukkue]],  Kotipelimaalit[],  6,  FALSE)  /  KA_hävityt_kotona,"")</f>
        <v>1.2134344528710728</v>
      </c>
      <c r="D17" s="1">
        <f>IFERROR(VLOOKUP(Pelivoima[[#This Row],[Joukkue]],   Vieraspelimaalit[],   4,   FALSE)   /  KA_tehdyt_vieraissa,"")</f>
        <v>0.95341278439869992</v>
      </c>
      <c r="E17" s="1">
        <f>IFERROR(VLOOKUP(Pelivoima[[#This Row],[Joukkue]],   Vieraspelimaalit[],   6,   FALSE)   /  KA_hävityt_vieraissa,"")</f>
        <v>1.0420168067226894</v>
      </c>
    </row>
    <row r="18" spans="1:5" x14ac:dyDescent="0.45">
      <c r="A18" t="str">
        <f>IF(ISTEXT(Maalit!A24),Maalit!A24,"")</f>
        <v>Norwich City</v>
      </c>
      <c r="B18" s="1">
        <f>IFERROR(VLOOKUP(Pelivoima[[#This Row],[Joukkue]],   Kotipelimaalit[],  4,  FALSE)  /   KA_tehdyt_kotona,"")</f>
        <v>0.5714285714285714</v>
      </c>
      <c r="C18" s="1">
        <f>IFERROR(VLOOKUP(Pelivoima[[#This Row],[Joukkue]],  Kotipelimaalit[],  6,  FALSE)  /  KA_hävityt_kotona,"")</f>
        <v>0.78006500541711821</v>
      </c>
      <c r="D18" s="1">
        <f>IFERROR(VLOOKUP(Pelivoima[[#This Row],[Joukkue]],   Vieraspelimaalit[],   4,   FALSE)   /  KA_tehdyt_vieraissa,"")</f>
        <v>0.49837486457204766</v>
      </c>
      <c r="E18" s="1">
        <f>IFERROR(VLOOKUP(Pelivoima[[#This Row],[Joukkue]],   Vieraspelimaalit[],   6,   FALSE)   /  KA_hävityt_vieraissa,"")</f>
        <v>1.4285714285714288</v>
      </c>
    </row>
    <row r="19" spans="1:5" x14ac:dyDescent="0.45">
      <c r="A19" t="str">
        <f>IF(ISTEXT(Maalit!A25),Maalit!A25,"")</f>
        <v>Southampton</v>
      </c>
      <c r="B19" s="1">
        <f>IFERROR(VLOOKUP(Pelivoima[[#This Row],[Joukkue]],   Kotipelimaalit[],  4,  FALSE)  /   KA_tehdyt_kotona,"")</f>
        <v>1.0756302521008403</v>
      </c>
      <c r="C19" s="1">
        <f>IFERROR(VLOOKUP(Pelivoima[[#This Row],[Joukkue]],  Kotipelimaalit[],  6,  FALSE)  /  KA_hävityt_kotona,"")</f>
        <v>0.99674972914409543</v>
      </c>
      <c r="D19" s="1">
        <f>IFERROR(VLOOKUP(Pelivoima[[#This Row],[Joukkue]],   Vieraspelimaalit[],   4,   FALSE)   /  KA_tehdyt_vieraissa,"")</f>
        <v>0.95341278439869992</v>
      </c>
      <c r="E19" s="1">
        <f>IFERROR(VLOOKUP(Pelivoima[[#This Row],[Joukkue]],   Vieraspelimaalit[],   6,   FALSE)   /  KA_hävityt_vieraissa,"")</f>
        <v>0.77310924369747913</v>
      </c>
    </row>
    <row r="20" spans="1:5" x14ac:dyDescent="0.45">
      <c r="A20" t="str">
        <f>IF(ISTEXT(Maalit!A26),Maalit!A26,"")</f>
        <v>Stoke City</v>
      </c>
      <c r="B20" s="1">
        <f>IFERROR(VLOOKUP(Pelivoima[[#This Row],[Joukkue]],   Kotipelimaalit[],  4,  FALSE)  /   KA_tehdyt_kotona,"")</f>
        <v>0.90756302521008392</v>
      </c>
      <c r="C20" s="1">
        <f>IFERROR(VLOOKUP(Pelivoima[[#This Row],[Joukkue]],  Kotipelimaalit[],  6,  FALSE)  /  KA_hävityt_kotona,"")</f>
        <v>0.7367280606717227</v>
      </c>
      <c r="D20" s="1">
        <f>IFERROR(VLOOKUP(Pelivoima[[#This Row],[Joukkue]],   Vieraspelimaalit[],   4,   FALSE)   /  KA_tehdyt_vieraissa,"")</f>
        <v>0.78006500541711798</v>
      </c>
      <c r="E20" s="1">
        <f>IFERROR(VLOOKUP(Pelivoima[[#This Row],[Joukkue]],   Vieraspelimaalit[],   6,   FALSE)   /  KA_hävityt_vieraissa,"")</f>
        <v>1.1764705882352944</v>
      </c>
    </row>
    <row r="21" spans="1:5" x14ac:dyDescent="0.45">
      <c r="A21" t="str">
        <f>IF(ISTEXT(Maalit!A27),Maalit!A27,"")</f>
        <v>Sunderland</v>
      </c>
      <c r="B21" s="1">
        <f>IFERROR(VLOOKUP(Pelivoima[[#This Row],[Joukkue]],   Kotipelimaalit[],  4,  FALSE)  /   KA_tehdyt_kotona,"")</f>
        <v>0.70588235294117652</v>
      </c>
      <c r="C21" s="1">
        <f>IFERROR(VLOOKUP(Pelivoima[[#This Row],[Joukkue]],  Kotipelimaalit[],  6,  FALSE)  /  KA_hävityt_kotona,"")</f>
        <v>1.1700975081256773</v>
      </c>
      <c r="D21" s="1">
        <f>IFERROR(VLOOKUP(Pelivoima[[#This Row],[Joukkue]],   Vieraspelimaalit[],   4,   FALSE)   /  KA_tehdyt_vieraissa,"")</f>
        <v>0.8667388949079089</v>
      </c>
      <c r="E21" s="1">
        <f>IFERROR(VLOOKUP(Pelivoima[[#This Row],[Joukkue]],   Vieraspelimaalit[],   6,   FALSE)   /  KA_hävityt_vieraissa,"")</f>
        <v>1.1092436974789919</v>
      </c>
    </row>
    <row r="22" spans="1:5" x14ac:dyDescent="0.45">
      <c r="A22" t="str">
        <f>IF(ISTEXT(Maalit!A28),Maalit!A28,"")</f>
        <v>Swansea City</v>
      </c>
      <c r="B22" s="1">
        <f>IFERROR(VLOOKUP(Pelivoima[[#This Row],[Joukkue]],   Kotipelimaalit[],  4,  FALSE)  /   KA_tehdyt_kotona,"")</f>
        <v>1.1092436974789917</v>
      </c>
      <c r="C22" s="1">
        <f>IFERROR(VLOOKUP(Pelivoima[[#This Row],[Joukkue]],  Kotipelimaalit[],  6,  FALSE)  /  KA_hävityt_kotona,"")</f>
        <v>1.126760563380282</v>
      </c>
      <c r="D22" s="1">
        <f>IFERROR(VLOOKUP(Pelivoima[[#This Row],[Joukkue]],   Vieraspelimaalit[],   4,   FALSE)   /  KA_tehdyt_vieraissa,"")</f>
        <v>0.91007583965330452</v>
      </c>
      <c r="E22" s="1">
        <f>IFERROR(VLOOKUP(Pelivoima[[#This Row],[Joukkue]],   Vieraspelimaalit[],   6,   FALSE)   /  KA_hävityt_vieraissa,"")</f>
        <v>0.9411764705882355</v>
      </c>
    </row>
    <row r="23" spans="1:5" x14ac:dyDescent="0.45">
      <c r="A23" t="str">
        <f>IF(ISTEXT(Maalit!A29),Maalit!A29,"")</f>
        <v>Tottenham Hotspur</v>
      </c>
      <c r="B23" s="1">
        <f>IFERROR(VLOOKUP(Pelivoima[[#This Row],[Joukkue]],   Kotipelimaalit[],  4,  FALSE)  /   KA_tehdyt_kotona,"")</f>
        <v>1.0084033613445378</v>
      </c>
      <c r="C23" s="1">
        <f>IFERROR(VLOOKUP(Pelivoima[[#This Row],[Joukkue]],  Kotipelimaalit[],  6,  FALSE)  /  KA_hävityt_kotona,"")</f>
        <v>0.99674972914409543</v>
      </c>
      <c r="D23" s="1">
        <f>IFERROR(VLOOKUP(Pelivoima[[#This Row],[Joukkue]],   Vieraspelimaalit[],   4,   FALSE)   /  KA_tehdyt_vieraissa,"")</f>
        <v>1.0834236186348862</v>
      </c>
      <c r="E23" s="1">
        <f>IFERROR(VLOOKUP(Pelivoima[[#This Row],[Joukkue]],   Vieraspelimaalit[],   6,   FALSE)   /  KA_hävityt_vieraissa,"")</f>
        <v>0.9411764705882355</v>
      </c>
    </row>
    <row r="24" spans="1:5" x14ac:dyDescent="0.45">
      <c r="A24" t="str">
        <f>IF(ISTEXT(Maalit!A30),Maalit!A30,"")</f>
        <v>West Bromwich Albion</v>
      </c>
      <c r="B24" s="1">
        <f>IFERROR(VLOOKUP(Pelivoima[[#This Row],[Joukkue]],   Kotipelimaalit[],  4,  FALSE)  /   KA_tehdyt_kotona,"")</f>
        <v>0.80672268907563016</v>
      </c>
      <c r="C24" s="1">
        <f>IFERROR(VLOOKUP(Pelivoima[[#This Row],[Joukkue]],  Kotipelimaalit[],  6,  FALSE)  /  KA_hävityt_kotona,"")</f>
        <v>1.1700975081256773</v>
      </c>
      <c r="D24" s="1">
        <f>IFERROR(VLOOKUP(Pelivoima[[#This Row],[Joukkue]],   Vieraspelimaalit[],   4,   FALSE)   /  KA_tehdyt_vieraissa,"")</f>
        <v>0.8667388949079089</v>
      </c>
      <c r="E24" s="1">
        <f>IFERROR(VLOOKUP(Pelivoima[[#This Row],[Joukkue]],   Vieraspelimaalit[],   6,   FALSE)   /  KA_hävityt_vieraissa,"")</f>
        <v>1.0756302521008405</v>
      </c>
    </row>
    <row r="25" spans="1:5" x14ac:dyDescent="0.45">
      <c r="A25" t="str">
        <f>IF(ISTEXT(Maalit!A31),Maalit!A31,"")</f>
        <v>West Ham United</v>
      </c>
      <c r="B25" s="1">
        <f>IFERROR(VLOOKUP(Pelivoima[[#This Row],[Joukkue]],   Kotipelimaalit[],  4,  FALSE)  /   KA_tehdyt_kotona,"")</f>
        <v>0.84033613445378152</v>
      </c>
      <c r="C25" s="1">
        <f>IFERROR(VLOOKUP(Pelivoima[[#This Row],[Joukkue]],  Kotipelimaalit[],  6,  FALSE)  /  KA_hävityt_kotona,"")</f>
        <v>1.126760563380282</v>
      </c>
      <c r="D25" s="1">
        <f>IFERROR(VLOOKUP(Pelivoima[[#This Row],[Joukkue]],   Vieraspelimaalit[],   4,   FALSE)   /  KA_tehdyt_vieraissa,"")</f>
        <v>0.80173347778981585</v>
      </c>
      <c r="E25" s="1">
        <f>IFERROR(VLOOKUP(Pelivoima[[#This Row],[Joukkue]],   Vieraspelimaalit[],   6,   FALSE)   /  KA_hävityt_vieraissa,"")</f>
        <v>0.78991596638655481</v>
      </c>
    </row>
  </sheetData>
  <mergeCells count="2">
    <mergeCell ref="B4:C4"/>
    <mergeCell ref="D4:E4"/>
  </mergeCells>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2:M20"/>
  <sheetViews>
    <sheetView showGridLines="0" zoomScale="115" zoomScaleNormal="115" workbookViewId="0">
      <selection activeCell="F2" sqref="F2:G2"/>
    </sheetView>
  </sheetViews>
  <sheetFormatPr defaultRowHeight="14.25" x14ac:dyDescent="0.45"/>
  <cols>
    <col min="1" max="1" width="3.53125" bestFit="1" customWidth="1"/>
    <col min="2" max="2" width="4.46484375" customWidth="1"/>
    <col min="3" max="5" width="9" customWidth="1"/>
    <col min="6" max="6" width="11.19921875" customWidth="1"/>
    <col min="7" max="11" width="9" customWidth="1"/>
    <col min="12" max="12" width="11" customWidth="1"/>
    <col min="13" max="13" width="9" customWidth="1"/>
    <col min="14" max="14" width="5.796875" customWidth="1"/>
  </cols>
  <sheetData>
    <row r="2" spans="1:13" x14ac:dyDescent="0.45">
      <c r="E2" s="21" t="s">
        <v>77</v>
      </c>
      <c r="F2" s="48" t="s">
        <v>17</v>
      </c>
      <c r="G2" s="48"/>
      <c r="L2" s="21" t="s">
        <v>98</v>
      </c>
      <c r="M2" s="25" t="s">
        <v>99</v>
      </c>
    </row>
    <row r="3" spans="1:13" x14ac:dyDescent="0.45">
      <c r="E3" s="21" t="s">
        <v>78</v>
      </c>
      <c r="F3" s="49" t="s">
        <v>39</v>
      </c>
      <c r="G3" s="49"/>
      <c r="K3" s="21" t="s">
        <v>95</v>
      </c>
      <c r="L3" s="24">
        <f>SUM(C11:C20,D12:D20,E13:E20,F14:F20,G15:G20,H16:H20,I17:I20,J18:J20,K19:K20,L20)</f>
        <v>0.74462338017477303</v>
      </c>
      <c r="M3" s="1">
        <f>1/L3</f>
        <v>1.3429607861161796</v>
      </c>
    </row>
    <row r="4" spans="1:13" x14ac:dyDescent="0.45">
      <c r="E4" s="21"/>
      <c r="K4" s="21" t="s">
        <v>96</v>
      </c>
      <c r="L4" s="24">
        <f>C10+D11+E12+F13+G14+H15+I16+J17+K18+L19+M20</f>
        <v>0.180564155172695</v>
      </c>
      <c r="M4" s="1">
        <f t="shared" ref="M4:M5" si="0">1/L4</f>
        <v>5.5381977615855202</v>
      </c>
    </row>
    <row r="5" spans="1:13" x14ac:dyDescent="0.45">
      <c r="E5" s="21" t="s">
        <v>84</v>
      </c>
      <c r="F5" s="50">
        <f>VLOOKUP(F2,Pelivoima[],2,FALSE)*VLOOKUP(F3,Pelivoima[],5,FALSE)*KA_tehdyt_kotona</f>
        <v>2.0380362671384344</v>
      </c>
      <c r="G5" s="50"/>
      <c r="K5" s="21" t="s">
        <v>97</v>
      </c>
      <c r="L5" s="24">
        <f>SUM(D10,E10:E11,F10:F12,G10:G13,H10:H14,I10:I15,J10:J16,K10:K17,L10:L18,M10:M19)</f>
        <v>7.4802588469553871E-2</v>
      </c>
      <c r="M5" s="1">
        <f t="shared" si="0"/>
        <v>13.368521336758549</v>
      </c>
    </row>
    <row r="6" spans="1:13" x14ac:dyDescent="0.45">
      <c r="A6" s="1"/>
      <c r="E6" s="21" t="s">
        <v>85</v>
      </c>
      <c r="F6" s="51">
        <f>VLOOKUP(F3,Pelivoima[],4,FALSE)*VLOOKUP(F2,Pelivoima[],3,FALSE)*KA_tehdyt_vieraissa</f>
        <v>0.47442550037064501</v>
      </c>
      <c r="G6" s="51"/>
    </row>
    <row r="7" spans="1:13" x14ac:dyDescent="0.45">
      <c r="A7" s="1"/>
    </row>
    <row r="8" spans="1:13" ht="15.75" x14ac:dyDescent="0.45">
      <c r="C8" s="47" t="str">
        <f>"Vierasjoukkue: "&amp;F3</f>
        <v>Vierasjoukkue: Aston Villa</v>
      </c>
      <c r="D8" s="47"/>
      <c r="E8" s="47"/>
      <c r="F8" s="47"/>
      <c r="G8" s="47"/>
      <c r="H8" s="47"/>
      <c r="I8" s="47"/>
      <c r="J8" s="47"/>
      <c r="K8" s="47"/>
      <c r="L8" s="47"/>
      <c r="M8" s="47"/>
    </row>
    <row r="9" spans="1:13" x14ac:dyDescent="0.45">
      <c r="B9" s="18"/>
      <c r="C9" s="22">
        <v>0</v>
      </c>
      <c r="D9" s="22">
        <v>1</v>
      </c>
      <c r="E9" s="22">
        <v>2</v>
      </c>
      <c r="F9" s="22">
        <v>3</v>
      </c>
      <c r="G9" s="22">
        <v>4</v>
      </c>
      <c r="H9" s="22">
        <v>5</v>
      </c>
      <c r="I9" s="22">
        <v>6</v>
      </c>
      <c r="J9" s="22">
        <v>7</v>
      </c>
      <c r="K9" s="22">
        <v>8</v>
      </c>
      <c r="L9" s="22">
        <v>9</v>
      </c>
      <c r="M9" s="22">
        <v>10</v>
      </c>
    </row>
    <row r="10" spans="1:13" x14ac:dyDescent="0.45">
      <c r="A10" s="46" t="str">
        <f>"Kotijoukkue: "&amp;F2</f>
        <v>Kotijoukkue: Arsenal</v>
      </c>
      <c r="B10" s="19">
        <v>0</v>
      </c>
      <c r="C10" s="23">
        <f>((POISSON($B10,$F$5,FALSE)*POISSON(C$9,$F$6,FALSE)))</f>
        <v>8.1068421782983971E-2</v>
      </c>
      <c r="D10" s="23">
        <f t="shared" ref="D10:M10" si="1">((POISSON($B10,$F$5,FALSE)*POISSON(D$9,$F$6,FALSE)))</f>
        <v>3.8460926568650675E-2</v>
      </c>
      <c r="E10" s="23">
        <f t="shared" si="1"/>
        <v>9.1234221660253644E-3</v>
      </c>
      <c r="F10" s="23">
        <f t="shared" si="1"/>
        <v>1.4427947087364062E-3</v>
      </c>
      <c r="G10" s="23">
        <f t="shared" si="1"/>
        <v>1.711246504060971E-4</v>
      </c>
      <c r="H10" s="23">
        <f t="shared" si="1"/>
        <v>1.6237179578932864E-5</v>
      </c>
      <c r="I10" s="23">
        <f t="shared" si="1"/>
        <v>1.2838886743905409E-6</v>
      </c>
      <c r="J10" s="23">
        <f t="shared" si="1"/>
        <v>8.7015646681133937E-8</v>
      </c>
      <c r="K10" s="23">
        <f t="shared" si="1"/>
        <v>5.1603052145965061E-9</v>
      </c>
      <c r="L10" s="23">
        <f t="shared" si="1"/>
        <v>2.720200426111332E-10</v>
      </c>
      <c r="M10" s="23">
        <f t="shared" si="1"/>
        <v>1.2905324482663089E-11</v>
      </c>
    </row>
    <row r="11" spans="1:13" x14ac:dyDescent="0.45">
      <c r="A11" s="46"/>
      <c r="B11" s="19">
        <v>1</v>
      </c>
      <c r="C11" s="23">
        <f t="shared" ref="C11:M20" si="2">((POISSON($B11,$F$5,FALSE)*POISSON(C$9,$F$6,FALSE)))</f>
        <v>0.16522038371339681</v>
      </c>
      <c r="D11" s="23">
        <f t="shared" si="2"/>
        <v>7.8384763214658246E-2</v>
      </c>
      <c r="E11" s="23">
        <f t="shared" si="2"/>
        <v>1.8593865254774383E-2</v>
      </c>
      <c r="F11" s="23">
        <f t="shared" si="2"/>
        <v>2.94046794244023E-3</v>
      </c>
      <c r="G11" s="23">
        <f t="shared" si="2"/>
        <v>3.487582437290117E-4</v>
      </c>
      <c r="H11" s="23">
        <f t="shared" si="2"/>
        <v>3.3091960857904749E-5</v>
      </c>
      <c r="I11" s="23">
        <f t="shared" si="2"/>
        <v>2.6166116813762109E-6</v>
      </c>
      <c r="J11" s="23">
        <f t="shared" si="2"/>
        <v>1.7734104374465509E-7</v>
      </c>
      <c r="K11" s="23">
        <f t="shared" si="2"/>
        <v>1.051688917685126E-8</v>
      </c>
      <c r="L11" s="23">
        <f t="shared" si="2"/>
        <v>5.5438671223003179E-10</v>
      </c>
      <c r="M11" s="23">
        <f t="shared" si="2"/>
        <v>2.6301519334856926E-11</v>
      </c>
    </row>
    <row r="12" spans="1:13" x14ac:dyDescent="0.45">
      <c r="A12" s="46"/>
      <c r="B12" s="19">
        <v>2</v>
      </c>
      <c r="C12" s="23">
        <f t="shared" si="2"/>
        <v>0.16836256703921551</v>
      </c>
      <c r="D12" s="23">
        <f t="shared" si="2"/>
        <v>7.9875495111266098E-2</v>
      </c>
      <c r="E12" s="23">
        <f t="shared" si="2"/>
        <v>1.8947485867757709E-2</v>
      </c>
      <c r="F12" s="23">
        <f t="shared" si="2"/>
        <v>2.9963901545255601E-3</v>
      </c>
      <c r="G12" s="23">
        <f t="shared" si="2"/>
        <v>3.5539097459161571E-4</v>
      </c>
      <c r="H12" s="23">
        <f t="shared" si="2"/>
        <v>3.3721308189567695E-5</v>
      </c>
      <c r="I12" s="23">
        <f t="shared" si="2"/>
        <v>2.666374751831398E-6</v>
      </c>
      <c r="J12" s="23">
        <f t="shared" si="2"/>
        <v>1.8071373940189534E-7</v>
      </c>
      <c r="K12" s="23">
        <f t="shared" si="2"/>
        <v>1.0716900779949273E-8</v>
      </c>
      <c r="L12" s="23">
        <f t="shared" si="2"/>
        <v>5.6493011277222169E-10</v>
      </c>
      <c r="M12" s="23">
        <f t="shared" si="2"/>
        <v>2.680172514264059E-11</v>
      </c>
    </row>
    <row r="13" spans="1:13" x14ac:dyDescent="0.45">
      <c r="A13" s="46"/>
      <c r="B13" s="19">
        <v>3</v>
      </c>
      <c r="C13" s="23">
        <f t="shared" si="2"/>
        <v>0.11437633921814908</v>
      </c>
      <c r="D13" s="23">
        <f t="shared" si="2"/>
        <v>5.4263051964133009E-2</v>
      </c>
      <c r="E13" s="23">
        <f t="shared" si="2"/>
        <v>1.2871887789861055E-2</v>
      </c>
      <c r="F13" s="23">
        <f t="shared" si="2"/>
        <v>2.0355839351398762E-3</v>
      </c>
      <c r="G13" s="23">
        <f t="shared" si="2"/>
        <v>2.4143323174379556E-4</v>
      </c>
      <c r="H13" s="23">
        <f t="shared" si="2"/>
        <v>2.2908416355230422E-5</v>
      </c>
      <c r="I13" s="23">
        <f t="shared" si="2"/>
        <v>1.8113894820048773E-6</v>
      </c>
      <c r="J13" s="23">
        <f t="shared" si="2"/>
        <v>1.2276705162375554E-7</v>
      </c>
      <c r="K13" s="23">
        <f t="shared" si="2"/>
        <v>7.2804774869535979E-9</v>
      </c>
      <c r="L13" s="23">
        <f t="shared" si="2"/>
        <v>3.8378268607613123E-10</v>
      </c>
      <c r="M13" s="23">
        <f t="shared" si="2"/>
        <v>1.8207629287525851E-11</v>
      </c>
    </row>
    <row r="14" spans="1:13" x14ac:dyDescent="0.45">
      <c r="A14" s="46"/>
      <c r="B14" s="19">
        <v>4</v>
      </c>
      <c r="C14" s="23">
        <f t="shared" si="2"/>
        <v>5.8275781857278983E-2</v>
      </c>
      <c r="D14" s="23">
        <f t="shared" si="2"/>
        <v>2.764751696713014E-2</v>
      </c>
      <c r="E14" s="23">
        <f t="shared" si="2"/>
        <v>6.5583435355683062E-3</v>
      </c>
      <c r="F14" s="23">
        <f t="shared" si="2"/>
        <v>1.03714847115486E-3</v>
      </c>
      <c r="G14" s="23">
        <f t="shared" si="2"/>
        <v>1.2301242059657345E-4</v>
      </c>
      <c r="H14" s="23">
        <f t="shared" si="2"/>
        <v>1.1672045838666721E-5</v>
      </c>
      <c r="I14" s="23">
        <f t="shared" si="2"/>
        <v>9.229193645597608E-7</v>
      </c>
      <c r="J14" s="23">
        <f t="shared" si="2"/>
        <v>6.2550925904717566E-8</v>
      </c>
      <c r="K14" s="23">
        <f t="shared" si="2"/>
        <v>3.7094692901240812E-9</v>
      </c>
      <c r="L14" s="23">
        <f t="shared" si="2"/>
        <v>1.9554075823074006E-10</v>
      </c>
      <c r="M14" s="23">
        <f t="shared" si="2"/>
        <v>9.2769522066474068E-12</v>
      </c>
    </row>
    <row r="15" spans="1:13" x14ac:dyDescent="0.45">
      <c r="A15" s="46"/>
      <c r="B15" s="19">
        <v>5</v>
      </c>
      <c r="C15" s="23">
        <f t="shared" si="2"/>
        <v>2.3753631384196498E-2</v>
      </c>
      <c r="D15" s="23">
        <f t="shared" si="2"/>
        <v>1.1269328455067281E-2</v>
      </c>
      <c r="E15" s="23">
        <f t="shared" si="2"/>
        <v>2.6732283955682207E-3</v>
      </c>
      <c r="F15" s="23">
        <f t="shared" si="2"/>
        <v>4.2274923972415675E-4</v>
      </c>
      <c r="G15" s="23">
        <f t="shared" si="2"/>
        <v>5.0140754896860691E-5</v>
      </c>
      <c r="H15" s="23">
        <f t="shared" si="2"/>
        <v>4.7576105461810007E-6</v>
      </c>
      <c r="I15" s="23">
        <f t="shared" si="2"/>
        <v>3.7618862732342993E-7</v>
      </c>
      <c r="J15" s="23">
        <f t="shared" si="2"/>
        <v>2.5496211107380666E-8</v>
      </c>
      <c r="K15" s="23">
        <f t="shared" si="2"/>
        <v>1.5120065890218272E-9</v>
      </c>
      <c r="L15" s="23">
        <f t="shared" si="2"/>
        <v>7.9703831395599272E-11</v>
      </c>
      <c r="M15" s="23">
        <f t="shared" si="2"/>
        <v>3.7813530091314661E-12</v>
      </c>
    </row>
    <row r="16" spans="1:13" x14ac:dyDescent="0.45">
      <c r="A16" s="46"/>
      <c r="B16" s="19">
        <v>6</v>
      </c>
      <c r="C16" s="23">
        <f t="shared" si="2"/>
        <v>8.0684603728717018E-3</v>
      </c>
      <c r="D16" s="23">
        <f t="shared" si="2"/>
        <v>3.8278833496203789E-3</v>
      </c>
      <c r="E16" s="23">
        <f t="shared" si="2"/>
        <v>9.080227367520543E-4</v>
      </c>
      <c r="F16" s="23">
        <f t="shared" si="2"/>
        <v>1.4359638041050533E-4</v>
      </c>
      <c r="G16" s="23">
        <f t="shared" si="2"/>
        <v>1.7031446156916865E-5</v>
      </c>
      <c r="H16" s="23">
        <f t="shared" si="2"/>
        <v>1.6160304730061966E-6</v>
      </c>
      <c r="I16" s="23">
        <f t="shared" si="2"/>
        <v>1.2778101096169586E-7</v>
      </c>
      <c r="J16" s="23">
        <f t="shared" si="2"/>
        <v>8.6603671519099334E-9</v>
      </c>
      <c r="K16" s="23">
        <f t="shared" si="2"/>
        <v>5.1358737742979391E-10</v>
      </c>
      <c r="L16" s="23">
        <f t="shared" si="2"/>
        <v>2.7073216502353059E-11</v>
      </c>
      <c r="M16" s="23">
        <f t="shared" si="2"/>
        <v>1.2844224285771638E-12</v>
      </c>
    </row>
    <row r="17" spans="1:13" x14ac:dyDescent="0.45">
      <c r="A17" s="46"/>
      <c r="B17" s="19">
        <v>7</v>
      </c>
      <c r="C17" s="23">
        <f t="shared" si="2"/>
        <v>2.3491164085545483E-3</v>
      </c>
      <c r="D17" s="23">
        <f t="shared" si="2"/>
        <v>1.1144807275573843E-3</v>
      </c>
      <c r="E17" s="23">
        <f t="shared" si="2"/>
        <v>2.6436903841242621E-4</v>
      </c>
      <c r="F17" s="23">
        <f t="shared" si="2"/>
        <v>4.1807804443773877E-5</v>
      </c>
      <c r="G17" s="23">
        <f t="shared" si="2"/>
        <v>4.9586721356588729E-6</v>
      </c>
      <c r="H17" s="23">
        <f t="shared" si="2"/>
        <v>4.7050410182678715E-7</v>
      </c>
      <c r="I17" s="23">
        <f t="shared" si="2"/>
        <v>3.7203190655935743E-8</v>
      </c>
      <c r="J17" s="23">
        <f t="shared" si="2"/>
        <v>2.521448906046693E-9</v>
      </c>
      <c r="K17" s="23">
        <f t="shared" si="2"/>
        <v>1.4952995736377658E-10</v>
      </c>
      <c r="L17" s="23">
        <f t="shared" si="2"/>
        <v>7.8823138714123335E-12</v>
      </c>
      <c r="M17" s="23">
        <f t="shared" si="2"/>
        <v>3.7395707025232678E-13</v>
      </c>
    </row>
    <row r="18" spans="1:13" x14ac:dyDescent="0.45">
      <c r="A18" s="46"/>
      <c r="B18" s="19">
        <v>8</v>
      </c>
      <c r="C18" s="23">
        <f t="shared" si="2"/>
        <v>5.9844805454551916E-4</v>
      </c>
      <c r="D18" s="23">
        <f t="shared" si="2"/>
        <v>2.8391901772359699E-4</v>
      </c>
      <c r="E18" s="23">
        <f t="shared" si="2"/>
        <v>6.7349211024129765E-5</v>
      </c>
      <c r="F18" s="23">
        <f t="shared" si="2"/>
        <v>1.0650727713230312E-5</v>
      </c>
      <c r="G18" s="23">
        <f t="shared" si="2"/>
        <v>1.2632442061651963E-6</v>
      </c>
      <c r="H18" s="23">
        <f t="shared" si="2"/>
        <v>1.198630529200483E-7</v>
      </c>
      <c r="I18" s="23">
        <f t="shared" si="2"/>
        <v>9.4776814762578385E-9</v>
      </c>
      <c r="J18" s="23">
        <f t="shared" si="2"/>
        <v>6.4235053953246086E-10</v>
      </c>
      <c r="K18" s="23">
        <f t="shared" si="2"/>
        <v>3.8093434516380034E-11</v>
      </c>
      <c r="L18" s="23">
        <f t="shared" si="2"/>
        <v>2.0080551923633352E-12</v>
      </c>
      <c r="M18" s="23">
        <f t="shared" si="2"/>
        <v>9.5267258940884596E-14</v>
      </c>
    </row>
    <row r="19" spans="1:13" x14ac:dyDescent="0.45">
      <c r="A19" s="46"/>
      <c r="B19" s="19">
        <v>9</v>
      </c>
      <c r="C19" s="23">
        <f t="shared" si="2"/>
        <v>1.3551764879580089E-4</v>
      </c>
      <c r="D19" s="23">
        <f t="shared" si="2"/>
        <v>6.4293028339001192E-5</v>
      </c>
      <c r="E19" s="23">
        <f t="shared" si="2"/>
        <v>1.5251126070037346E-5</v>
      </c>
      <c r="F19" s="23">
        <f t="shared" si="2"/>
        <v>2.4118410389977531E-6</v>
      </c>
      <c r="G19" s="23">
        <f t="shared" si="2"/>
        <v>2.8605972293524127E-7</v>
      </c>
      <c r="H19" s="23">
        <f t="shared" si="2"/>
        <v>2.7142805437887987E-8</v>
      </c>
      <c r="I19" s="23">
        <f t="shared" si="2"/>
        <v>2.1462065085555124E-9</v>
      </c>
      <c r="J19" s="23">
        <f t="shared" si="2"/>
        <v>1.4545929953145511E-10</v>
      </c>
      <c r="K19" s="23">
        <f t="shared" si="2"/>
        <v>8.6262001204717288E-12</v>
      </c>
      <c r="L19" s="23">
        <f t="shared" si="2"/>
        <v>4.5472103427245808E-13</v>
      </c>
      <c r="M19" s="23">
        <f t="shared" si="2"/>
        <v>2.1573125421376788E-14</v>
      </c>
    </row>
    <row r="20" spans="1:13" x14ac:dyDescent="0.45">
      <c r="A20" s="46"/>
      <c r="B20" s="19">
        <v>10</v>
      </c>
      <c r="C20" s="23">
        <f t="shared" si="2"/>
        <v>2.7618988308317152E-5</v>
      </c>
      <c r="D20" s="23">
        <f t="shared" si="2"/>
        <v>1.310315234790436E-5</v>
      </c>
      <c r="E20" s="23">
        <f t="shared" si="2"/>
        <v>3.1082348045436586E-6</v>
      </c>
      <c r="F20" s="23">
        <f t="shared" si="2"/>
        <v>4.9154195080502657E-7</v>
      </c>
      <c r="G20" s="23">
        <f t="shared" si="2"/>
        <v>5.8300008990959418E-8</v>
      </c>
      <c r="H20" s="23">
        <f t="shared" si="2"/>
        <v>5.5318021874298054E-9</v>
      </c>
      <c r="I20" s="23">
        <f t="shared" si="2"/>
        <v>4.3740467012046912E-10</v>
      </c>
      <c r="J20" s="23">
        <f t="shared" si="2"/>
        <v>2.9645132783765828E-11</v>
      </c>
      <c r="K20" s="23">
        <f t="shared" si="2"/>
        <v>1.7580508693115323E-12</v>
      </c>
      <c r="L20" s="23">
        <f t="shared" si="2"/>
        <v>9.2673795927796895E-14</v>
      </c>
      <c r="M20" s="23">
        <f t="shared" si="2"/>
        <v>4.3966812004292035E-15</v>
      </c>
    </row>
  </sheetData>
  <mergeCells count="6">
    <mergeCell ref="A10:A20"/>
    <mergeCell ref="C8:M8"/>
    <mergeCell ref="F2:G2"/>
    <mergeCell ref="F3:G3"/>
    <mergeCell ref="F5:G5"/>
    <mergeCell ref="F6:G6"/>
  </mergeCells>
  <conditionalFormatting sqref="C10:M20">
    <cfRule type="colorScale" priority="3">
      <colorScale>
        <cfvo type="min"/>
        <cfvo type="percentile" val="50"/>
        <cfvo type="max"/>
        <color rgb="FFF8696B"/>
        <color rgb="FFFFEB84"/>
        <color rgb="FF63BE7B"/>
      </colorScale>
    </cfRule>
  </conditionalFormatting>
  <conditionalFormatting sqref="C9:M9">
    <cfRule type="expression" dxfId="8" priority="2">
      <formula>ISNUMBER(MATCH(MAX($C$10:$M$20),C$10:C$20,0))</formula>
    </cfRule>
  </conditionalFormatting>
  <conditionalFormatting sqref="B10:B20">
    <cfRule type="expression" dxfId="7" priority="1">
      <formula>ISNUMBER(MATCH(MAX($C$10:$M$20),$C10:$M10,0))</formula>
    </cfRule>
  </conditionalFormatting>
  <dataValidations count="1">
    <dataValidation type="list" allowBlank="1" showInputMessage="1" showErrorMessage="1" sqref="F2:F3">
      <formula1>Joukkueet</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Kaikki matsit</vt:lpstr>
      <vt:lpstr>Sarjataulukko</vt:lpstr>
      <vt:lpstr>Maalit</vt:lpstr>
      <vt:lpstr>Voimaluvut</vt:lpstr>
      <vt:lpstr>Todennäköisyydet</vt:lpstr>
      <vt:lpstr>Joukkueet</vt:lpstr>
      <vt:lpstr>KA_hävityt_kotona</vt:lpstr>
      <vt:lpstr>KA_hävityt_vieraissa</vt:lpstr>
      <vt:lpstr>KA_tehdyt_kotona</vt:lpstr>
      <vt:lpstr>KA_tehdyt_vieraissa</vt:lpstr>
    </vt:vector>
  </TitlesOfParts>
  <Company>http://hexcelligent.fi</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dc:description/>
  <cp:lastModifiedBy>Heidi Enho</cp:lastModifiedBy>
  <dcterms:created xsi:type="dcterms:W3CDTF">2014-10-17T15:49:10Z</dcterms:created>
  <dcterms:modified xsi:type="dcterms:W3CDTF">2017-06-20T11:12:21Z</dcterms:modified>
</cp:coreProperties>
</file>