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2.xml" ContentType="application/vnd.openxmlformats-officedocument.drawing+xml"/>
  <Override PartName="/xl/slicers/slicer2.xml" ContentType="application/vnd.ms-excel.slicer+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3.xml" ContentType="application/vnd.openxmlformats-officedocument.drawing+xml"/>
  <Override PartName="/xl/tables/table6.xml" ContentType="application/vnd.openxmlformats-officedocument.spreadsheetml.table+xml"/>
  <Override PartName="/xl/drawings/drawing4.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queryTables/queryTable1.xml" ContentType="application/vnd.openxmlformats-officedocument.spreadsheetml.queryTable+xml"/>
  <Override PartName="/xl/drawings/drawing5.xml" ContentType="application/vnd.openxmlformats-officedocument.drawing+xml"/>
  <Override PartName="/xl/tables/table9.xml" ContentType="application/vnd.openxmlformats-officedocument.spreadsheetml.table+xml"/>
  <Override PartName="/xl/drawings/drawing6.xml" ContentType="application/vnd.openxmlformats-officedocument.drawing+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830"/>
  <workbookPr codeName="ThisWorkbook" hidePivotFieldList="1" defaultThemeVersion="166925"/>
  <mc:AlternateContent xmlns:mc="http://schemas.openxmlformats.org/markup-compatibility/2006">
    <mc:Choice Requires="x15">
      <x15ac:absPath xmlns:x15ac="http://schemas.microsoft.com/office/spreadsheetml/2010/11/ac" url="https://d.docs.live.net/131901bdc6996f39/HExcelligent/Excelin SM-kisat/round 2/"/>
    </mc:Choice>
  </mc:AlternateContent>
  <bookViews>
    <workbookView xWindow="0" yWindow="0" windowWidth="17256" windowHeight="5664" firstSheet="2" activeTab="2"/>
  </bookViews>
  <sheets>
    <sheet name="Control Pivots" sheetId="10" state="hidden" r:id="rId1"/>
    <sheet name="Controls" sheetId="1" state="hidden" r:id="rId2"/>
    <sheet name="00" sheetId="2" r:id="rId3"/>
    <sheet name="01-01" sheetId="3" r:id="rId4"/>
    <sheet name="01-02" sheetId="4" r:id="rId5"/>
    <sheet name="02" sheetId="8" r:id="rId6"/>
    <sheet name="03" sheetId="9" r:id="rId7"/>
    <sheet name="04" sheetId="5" r:id="rId8"/>
  </sheets>
  <definedNames>
    <definedName name="Add_Info">'00'!$F$17</definedName>
    <definedName name="CompEmail">Controls!$C$10</definedName>
    <definedName name="CompEmailURL">Controls!$C$11</definedName>
    <definedName name="CompFlag">Controls!$C$8</definedName>
    <definedName name="CompName">Controls!$C$7</definedName>
    <definedName name="CompNum">Controls!$C$6</definedName>
    <definedName name="CompURL">Controls!$C$9</definedName>
    <definedName name="ExternalData_1" localSheetId="4">'01-02'!$O$7:$S$15</definedName>
    <definedName name="Lang">Controls!$C$5</definedName>
    <definedName name="LangNum">Controls!$C$4</definedName>
    <definedName name="Resp_01_01">'01-01'!$M:$AE</definedName>
    <definedName name="Resp_01_02">'01-02'!$M:$AE</definedName>
    <definedName name="Resp_02_01">'02'!$N:$AF</definedName>
    <definedName name="Resp_03_01">'03'!$L$16</definedName>
    <definedName name="Resp_03_02">'03'!$L$17</definedName>
    <definedName name="Resp_03_03">'03'!$L$18</definedName>
    <definedName name="Resp_03_04">'03'!$L$19</definedName>
    <definedName name="Resp_03_05">'03'!$L$20</definedName>
    <definedName name="Resp_03_99">'03'!$O:$AG</definedName>
    <definedName name="RndNum">Controls!$C$12</definedName>
    <definedName name="Slicer_Competition_Name">#N/A</definedName>
    <definedName name="Slicer_Select_Message">#N/A</definedName>
    <definedName name="Valid_Selection">Controls!$L$3</definedName>
  </definedNames>
  <calcPr calcId="171027"/>
  <pivotCaches>
    <pivotCache cacheId="0" r:id="rId9"/>
    <pivotCache cacheId="1" r:id="rId10"/>
    <pivotCache cacheId="9" r:id="rId11"/>
  </pivotCaches>
  <extLst>
    <ext xmlns:x14="http://schemas.microsoft.com/office/spreadsheetml/2009/9/main" uri="{BBE1A952-AA13-448e-AADC-164F8A28A991}">
      <x14:slicerCaches>
        <x14:slicerCache r:id="rId12"/>
        <x14:slicerCache r:id="rId13"/>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19" i="9" l="1"/>
  <c r="L18" i="9"/>
  <c r="L17" i="9"/>
  <c r="L16" i="9"/>
  <c r="L20" i="9"/>
  <c r="AH33" i="9"/>
  <c r="AG33" i="9"/>
  <c r="AF33" i="9"/>
  <c r="AE33" i="9"/>
  <c r="AD33" i="9"/>
  <c r="AH32" i="9"/>
  <c r="AG32" i="9"/>
  <c r="AF32" i="9"/>
  <c r="AE32" i="9"/>
  <c r="AD32" i="9"/>
  <c r="AH31" i="9"/>
  <c r="AG31" i="9"/>
  <c r="AF31" i="9"/>
  <c r="AE31" i="9"/>
  <c r="AD31" i="9"/>
  <c r="AH30" i="9"/>
  <c r="AG30" i="9"/>
  <c r="AF30" i="9"/>
  <c r="AE30" i="9"/>
  <c r="AD30" i="9"/>
  <c r="AH29" i="9"/>
  <c r="AG29" i="9"/>
  <c r="AF29" i="9"/>
  <c r="AE29" i="9"/>
  <c r="AD29" i="9"/>
  <c r="AH28" i="9"/>
  <c r="AG28" i="9"/>
  <c r="AF28" i="9"/>
  <c r="AF34" i="9" s="1"/>
  <c r="AE28" i="9"/>
  <c r="AD28" i="9"/>
  <c r="AH27" i="9"/>
  <c r="AG27" i="9"/>
  <c r="AF27" i="9"/>
  <c r="AE27" i="9"/>
  <c r="AD27" i="9"/>
  <c r="AH26" i="9"/>
  <c r="AH34" i="9" s="1"/>
  <c r="AG26" i="9"/>
  <c r="AF26" i="9"/>
  <c r="AE26" i="9"/>
  <c r="AD26" i="9"/>
  <c r="AT25" i="9"/>
  <c r="AS25" i="9"/>
  <c r="AR25" i="9"/>
  <c r="AQ25" i="9"/>
  <c r="AP25" i="9"/>
  <c r="AN25" i="9"/>
  <c r="AM25" i="9"/>
  <c r="AL25" i="9"/>
  <c r="AL24" i="9" s="1"/>
  <c r="AK25" i="9"/>
  <c r="AJ25" i="9"/>
  <c r="AN24" i="9"/>
  <c r="AM24" i="9"/>
  <c r="AK24" i="9"/>
  <c r="AJ24" i="9"/>
  <c r="AE25" i="9"/>
  <c r="AF25" i="9"/>
  <c r="AG25" i="9"/>
  <c r="AH25" i="9"/>
  <c r="AD25" i="9"/>
  <c r="X26" i="9"/>
  <c r="Y26" i="9"/>
  <c r="Z26" i="9"/>
  <c r="AA26" i="9"/>
  <c r="W26" i="9"/>
  <c r="X25" i="9"/>
  <c r="Y25" i="9"/>
  <c r="Z25" i="9"/>
  <c r="AA25" i="9"/>
  <c r="W25" i="9"/>
  <c r="T27" i="9"/>
  <c r="T28" i="9"/>
  <c r="T29" i="9"/>
  <c r="T30" i="9"/>
  <c r="U32" i="9" s="1"/>
  <c r="T31" i="9"/>
  <c r="T32" i="9"/>
  <c r="T33" i="9"/>
  <c r="T26" i="9"/>
  <c r="U26" i="9" s="1"/>
  <c r="S27" i="9"/>
  <c r="S28" i="9"/>
  <c r="S29" i="9"/>
  <c r="S30" i="9"/>
  <c r="S31" i="9"/>
  <c r="S32" i="9"/>
  <c r="S33" i="9"/>
  <c r="S26" i="9"/>
  <c r="R25" i="9"/>
  <c r="R27" i="9"/>
  <c r="R28" i="9"/>
  <c r="R29" i="9"/>
  <c r="R30" i="9"/>
  <c r="R31" i="9"/>
  <c r="R32" i="9"/>
  <c r="R33" i="9"/>
  <c r="R26" i="9"/>
  <c r="Q27" i="9"/>
  <c r="Q28" i="9"/>
  <c r="Q29" i="9"/>
  <c r="Q30" i="9"/>
  <c r="Q31" i="9"/>
  <c r="Q32" i="9"/>
  <c r="Q33" i="9"/>
  <c r="Q26" i="9"/>
  <c r="AD34" i="9"/>
  <c r="U28" i="9"/>
  <c r="U33" i="9"/>
  <c r="AG34" i="9"/>
  <c r="Q20" i="9" a="1"/>
  <c r="Q20" i="9" s="1"/>
  <c r="Q19" i="9" a="1"/>
  <c r="Q19" i="9" s="1"/>
  <c r="Q18" i="9" a="1"/>
  <c r="Q18" i="9" s="1"/>
  <c r="R17" i="9" a="1"/>
  <c r="R17" i="9" s="1"/>
  <c r="Q17" i="9" s="1"/>
  <c r="Q16" i="9" a="1"/>
  <c r="Q16" i="9" s="1"/>
  <c r="U30" i="9" l="1"/>
  <c r="U31" i="9"/>
  <c r="U29" i="9"/>
  <c r="U27" i="9"/>
  <c r="AM26" i="9"/>
  <c r="AS26" i="9" s="1"/>
  <c r="AL26" i="9"/>
  <c r="AR26" i="9" s="1"/>
  <c r="AL28" i="9"/>
  <c r="AR28" i="9" s="1"/>
  <c r="AK28" i="9"/>
  <c r="AQ28" i="9" s="1"/>
  <c r="AN28" i="9"/>
  <c r="AT28" i="9" s="1"/>
  <c r="AJ28" i="9"/>
  <c r="AM28" i="9"/>
  <c r="AS28" i="9" s="1"/>
  <c r="AL29" i="9"/>
  <c r="AR29" i="9" s="1"/>
  <c r="AK29" i="9"/>
  <c r="AN29" i="9"/>
  <c r="AJ29" i="9"/>
  <c r="AP29" i="9" s="1"/>
  <c r="AM29" i="9"/>
  <c r="AS29" i="9" s="1"/>
  <c r="AQ29" i="9"/>
  <c r="AL31" i="9"/>
  <c r="AR31" i="9" s="1"/>
  <c r="AK31" i="9"/>
  <c r="AQ31" i="9" s="1"/>
  <c r="AN31" i="9"/>
  <c r="AT31" i="9" s="1"/>
  <c r="AJ31" i="9"/>
  <c r="AP31" i="9" s="1"/>
  <c r="AM31" i="9"/>
  <c r="AS31" i="9" s="1"/>
  <c r="AL33" i="9"/>
  <c r="AR33" i="9" s="1"/>
  <c r="AK33" i="9"/>
  <c r="AQ33" i="9" s="1"/>
  <c r="AN33" i="9"/>
  <c r="AJ33" i="9"/>
  <c r="AP33" i="9" s="1"/>
  <c r="AM33" i="9"/>
  <c r="AS33" i="9" s="1"/>
  <c r="AL32" i="9"/>
  <c r="AR32" i="9" s="1"/>
  <c r="AK32" i="9"/>
  <c r="AQ32" i="9" s="1"/>
  <c r="AN32" i="9"/>
  <c r="AT32" i="9" s="1"/>
  <c r="AJ32" i="9"/>
  <c r="AP32" i="9" s="1"/>
  <c r="AM32" i="9"/>
  <c r="AS32" i="9" s="1"/>
  <c r="AL27" i="9"/>
  <c r="AR27" i="9" s="1"/>
  <c r="AK27" i="9"/>
  <c r="AQ27" i="9" s="1"/>
  <c r="AM27" i="9"/>
  <c r="AS27" i="9" s="1"/>
  <c r="AN27" i="9"/>
  <c r="AJ27" i="9"/>
  <c r="AP27" i="9" s="1"/>
  <c r="AL30" i="9"/>
  <c r="AR30" i="9" s="1"/>
  <c r="AK30" i="9"/>
  <c r="AQ30" i="9" s="1"/>
  <c r="AN30" i="9"/>
  <c r="AT30" i="9" s="1"/>
  <c r="AJ30" i="9"/>
  <c r="AP30" i="9" s="1"/>
  <c r="AM30" i="9"/>
  <c r="AS30" i="9" s="1"/>
  <c r="AT27" i="9"/>
  <c r="AP28" i="9"/>
  <c r="AT29" i="9"/>
  <c r="AT33" i="9"/>
  <c r="AE34" i="9"/>
  <c r="AJ26" i="9"/>
  <c r="AP26" i="9" s="1"/>
  <c r="AN26" i="9"/>
  <c r="AT26" i="9" s="1"/>
  <c r="AK26" i="9"/>
  <c r="AQ26" i="9" s="1"/>
  <c r="J311" i="1" l="1"/>
  <c r="J310" i="1"/>
  <c r="J309" i="1"/>
  <c r="J272" i="1"/>
  <c r="B142" i="1" l="1"/>
  <c r="B143" i="1"/>
  <c r="L3" i="1" l="1"/>
  <c r="C4" i="1" l="1"/>
  <c r="C6" i="1"/>
  <c r="C7" i="1" l="1"/>
  <c r="C5" i="1"/>
  <c r="C53" i="1" l="1"/>
  <c r="F16" i="2" s="1"/>
  <c r="C102" i="1"/>
  <c r="F16" i="4" s="1"/>
  <c r="C142" i="1"/>
  <c r="C143" i="1"/>
  <c r="C69" i="1"/>
  <c r="D11" i="3" s="1"/>
  <c r="C129" i="1"/>
  <c r="C130" i="1"/>
  <c r="C98" i="1"/>
  <c r="C97" i="1"/>
  <c r="C159" i="1"/>
  <c r="C158" i="1"/>
  <c r="C139" i="1"/>
  <c r="C138" i="1"/>
  <c r="C141" i="1"/>
  <c r="D13" i="9" s="1"/>
  <c r="C140" i="1"/>
  <c r="C124" i="1"/>
  <c r="C123" i="1"/>
  <c r="G12" i="8" s="1"/>
  <c r="C126" i="1"/>
  <c r="C125" i="1"/>
  <c r="C161" i="1"/>
  <c r="C160" i="1"/>
  <c r="C60" i="1"/>
  <c r="P2" i="9" s="1"/>
  <c r="C59" i="1"/>
  <c r="P1" i="9" s="1"/>
  <c r="C163" i="1"/>
  <c r="F3" i="5" s="1"/>
  <c r="C167" i="1"/>
  <c r="F7" i="5" s="1"/>
  <c r="C171" i="1"/>
  <c r="C175" i="1"/>
  <c r="F46" i="5" s="1"/>
  <c r="C179" i="1"/>
  <c r="F115" i="5" s="1"/>
  <c r="C173" i="1"/>
  <c r="F14" i="5" s="1"/>
  <c r="C162" i="1"/>
  <c r="E2" i="5" s="1"/>
  <c r="C170" i="1"/>
  <c r="E11" i="5" s="1"/>
  <c r="C178" i="1"/>
  <c r="F91" i="5" s="1"/>
  <c r="C164" i="1"/>
  <c r="C168" i="1"/>
  <c r="F8" i="5" s="1"/>
  <c r="C172" i="1"/>
  <c r="F13" i="5" s="1"/>
  <c r="C176" i="1"/>
  <c r="F68" i="5" s="1"/>
  <c r="C165" i="1"/>
  <c r="F5" i="5" s="1"/>
  <c r="C169" i="1"/>
  <c r="C177" i="1"/>
  <c r="F69" i="5" s="1"/>
  <c r="C166" i="1"/>
  <c r="C174" i="1"/>
  <c r="F20" i="5" s="1"/>
  <c r="B2" i="5"/>
  <c r="C118" i="1"/>
  <c r="C133" i="1"/>
  <c r="D4" i="9" s="1"/>
  <c r="C137" i="1"/>
  <c r="C147" i="1"/>
  <c r="C151" i="1"/>
  <c r="C155" i="1"/>
  <c r="C136" i="1"/>
  <c r="D7" i="9" s="1"/>
  <c r="C154" i="1"/>
  <c r="C134" i="1"/>
  <c r="D5" i="9" s="1"/>
  <c r="C144" i="1"/>
  <c r="C148" i="1"/>
  <c r="C152" i="1"/>
  <c r="C156" i="1"/>
  <c r="C146" i="1"/>
  <c r="C131" i="1"/>
  <c r="C135" i="1"/>
  <c r="D6" i="9" s="1"/>
  <c r="C145" i="1"/>
  <c r="L15" i="9" s="1"/>
  <c r="C149" i="1"/>
  <c r="C153" i="1"/>
  <c r="C157" i="1"/>
  <c r="C132" i="1"/>
  <c r="D3" i="9" s="1"/>
  <c r="C150" i="1"/>
  <c r="C120" i="1"/>
  <c r="C119" i="1"/>
  <c r="C122" i="1"/>
  <c r="C121" i="1"/>
  <c r="C101" i="1"/>
  <c r="C112" i="1"/>
  <c r="C116" i="1"/>
  <c r="D6" i="8" s="1"/>
  <c r="C115" i="1"/>
  <c r="D5" i="8" s="1"/>
  <c r="C113" i="1"/>
  <c r="D3" i="8" s="1"/>
  <c r="C117" i="1"/>
  <c r="C127" i="1"/>
  <c r="C128" i="1"/>
  <c r="C114" i="1"/>
  <c r="D4" i="8" s="1"/>
  <c r="C111" i="1"/>
  <c r="C110" i="1"/>
  <c r="C109" i="1"/>
  <c r="C103" i="1"/>
  <c r="G16" i="4" s="1"/>
  <c r="C107" i="1"/>
  <c r="C105" i="1"/>
  <c r="C104" i="1"/>
  <c r="C108" i="1"/>
  <c r="C106" i="1"/>
  <c r="C90" i="1"/>
  <c r="D4" i="4" s="1"/>
  <c r="C94" i="1"/>
  <c r="D9" i="4" s="1"/>
  <c r="C100" i="1"/>
  <c r="D16" i="4" s="1"/>
  <c r="C91" i="1"/>
  <c r="C95" i="1"/>
  <c r="D10" i="4" s="1"/>
  <c r="C99" i="1"/>
  <c r="C92" i="1"/>
  <c r="D7" i="4" s="1"/>
  <c r="C96" i="1"/>
  <c r="D11" i="4" s="1"/>
  <c r="C93" i="1"/>
  <c r="D8" i="4" s="1"/>
  <c r="C57" i="1"/>
  <c r="B2" i="2"/>
  <c r="C56" i="1"/>
  <c r="C58" i="1"/>
  <c r="C41" i="1"/>
  <c r="C45" i="1"/>
  <c r="C49" i="1"/>
  <c r="C54" i="1"/>
  <c r="C63" i="1"/>
  <c r="C67" i="1"/>
  <c r="D9" i="3" s="1"/>
  <c r="C72" i="1"/>
  <c r="D15" i="3" s="1"/>
  <c r="C76" i="1"/>
  <c r="C80" i="1"/>
  <c r="G21" i="3" s="1"/>
  <c r="C84" i="1"/>
  <c r="C88" i="1"/>
  <c r="C43" i="1"/>
  <c r="F4" i="2" s="1"/>
  <c r="C47" i="1"/>
  <c r="F9" i="2" s="1"/>
  <c r="C61" i="1"/>
  <c r="D2" i="3" s="1"/>
  <c r="C70" i="1"/>
  <c r="C78" i="1"/>
  <c r="C82" i="1"/>
  <c r="C44" i="1"/>
  <c r="F5" i="2" s="1"/>
  <c r="C52" i="1"/>
  <c r="F14" i="2" s="1"/>
  <c r="C66" i="1"/>
  <c r="D8" i="3" s="1"/>
  <c r="C75" i="1"/>
  <c r="C83" i="1"/>
  <c r="C87" i="1"/>
  <c r="C42" i="1"/>
  <c r="E3" i="2" s="1"/>
  <c r="C46" i="1"/>
  <c r="E8" i="2" s="1"/>
  <c r="C50" i="1"/>
  <c r="C55" i="1"/>
  <c r="C64" i="1"/>
  <c r="D6" i="3" s="1"/>
  <c r="C68" i="1"/>
  <c r="C73" i="1"/>
  <c r="D16" i="3" s="1"/>
  <c r="C77" i="1"/>
  <c r="C81" i="1"/>
  <c r="H21" i="3" s="1"/>
  <c r="C85" i="1"/>
  <c r="C89" i="1"/>
  <c r="D3" i="4" s="1"/>
  <c r="C51" i="1"/>
  <c r="C65" i="1"/>
  <c r="D7" i="3" s="1"/>
  <c r="C74" i="1"/>
  <c r="C86" i="1"/>
  <c r="C48" i="1"/>
  <c r="C62" i="1"/>
  <c r="D3" i="3" s="1"/>
  <c r="C71" i="1"/>
  <c r="C79" i="1"/>
  <c r="C8" i="1"/>
  <c r="C9" i="1"/>
  <c r="C10" i="1"/>
  <c r="C11" i="1" s="1"/>
  <c r="E16" i="4" l="1"/>
  <c r="E17" i="9"/>
  <c r="E18" i="9"/>
  <c r="E20" i="9"/>
  <c r="E19" i="9"/>
  <c r="E16" i="9"/>
  <c r="F48" i="9"/>
  <c r="E48" i="9"/>
  <c r="D47" i="9"/>
  <c r="F36" i="9"/>
  <c r="E36" i="9"/>
  <c r="D35" i="9"/>
  <c r="F24" i="9"/>
  <c r="E24" i="9"/>
  <c r="D23" i="9"/>
  <c r="I12" i="8"/>
  <c r="J12" i="8"/>
  <c r="D15" i="9"/>
  <c r="D10" i="3"/>
  <c r="D12" i="9"/>
  <c r="D11" i="9"/>
  <c r="D10" i="9"/>
  <c r="D8" i="9"/>
  <c r="H12" i="8"/>
  <c r="F12" i="8"/>
  <c r="E12" i="8"/>
  <c r="D12" i="8"/>
  <c r="D9" i="8"/>
  <c r="D13" i="4"/>
  <c r="D18" i="3"/>
  <c r="D15" i="4"/>
  <c r="D6" i="4"/>
  <c r="F21" i="3"/>
  <c r="E21" i="3"/>
  <c r="D21" i="3"/>
  <c r="D20" i="3"/>
  <c r="D14" i="3"/>
  <c r="D12" i="3"/>
  <c r="D5" i="3"/>
  <c r="F19" i="2"/>
  <c r="F12" i="2"/>
  <c r="F10" i="2"/>
  <c r="F13" i="2"/>
  <c r="F11" i="2"/>
  <c r="F4" i="5"/>
  <c r="F6" i="5"/>
  <c r="F9" i="5"/>
  <c r="F12" i="5"/>
  <c r="D2" i="9"/>
  <c r="O2" i="8"/>
  <c r="O1" i="8"/>
  <c r="D7" i="8"/>
  <c r="D2" i="8"/>
  <c r="F2" i="2"/>
  <c r="N1" i="3"/>
  <c r="N1" i="4"/>
  <c r="N2" i="3"/>
  <c r="N2" i="4"/>
  <c r="D2" i="4"/>
  <c r="F6" i="2"/>
  <c r="G19" i="2"/>
</calcChain>
</file>

<file path=xl/connections.xml><?xml version="1.0" encoding="utf-8"?>
<connections xmlns="http://schemas.openxmlformats.org/spreadsheetml/2006/main">
  <connection id="1" keepAlive="1" name="Query - Answer Data Relays Part 2" description="Connection to the 'Answer Data Relays Part 2' query in the workbook." type="5" refreshedVersion="6" background="1" saveData="1">
    <dbPr connection="Provider=Microsoft.Mashup.OleDb.1;Data Source=$Workbook$;Location=Answer Data Relays Part 2;Extended Properties=&quot;&quot;" command="SELECT * FROM [Answer Data Relays Part 2]"/>
  </connection>
</connections>
</file>

<file path=xl/sharedStrings.xml><?xml version="1.0" encoding="utf-8"?>
<sst xmlns="http://schemas.openxmlformats.org/spreadsheetml/2006/main" count="1968" uniqueCount="1332">
  <si>
    <t>Click here for English</t>
  </si>
  <si>
    <t>Select Message</t>
  </si>
  <si>
    <t>Language #</t>
  </si>
  <si>
    <t>Selected Language</t>
  </si>
  <si>
    <t>English</t>
  </si>
  <si>
    <t>Language</t>
  </si>
  <si>
    <t>Spanish</t>
  </si>
  <si>
    <t>French</t>
  </si>
  <si>
    <t>Message_ID</t>
  </si>
  <si>
    <t>Message ID</t>
  </si>
  <si>
    <t>#ExcelWorldChamp</t>
  </si>
  <si>
    <t>Selections</t>
  </si>
  <si>
    <t>Competition #</t>
  </si>
  <si>
    <t>Competition Name</t>
  </si>
  <si>
    <t>#ExcelChampMX</t>
  </si>
  <si>
    <t>Competition Web URL</t>
  </si>
  <si>
    <t>MX</t>
  </si>
  <si>
    <t>Competition Email</t>
  </si>
  <si>
    <t>ExcelWorldChamp@service.microsoft.com</t>
  </si>
  <si>
    <t>ExcelChampMX@service.microsoft.com</t>
  </si>
  <si>
    <t>Competition Email URL</t>
  </si>
  <si>
    <t>Good luck!</t>
  </si>
  <si>
    <t>Name</t>
  </si>
  <si>
    <t>Country</t>
  </si>
  <si>
    <t>Data Relays - Part 1</t>
  </si>
  <si>
    <t>Table 1: Performance</t>
  </si>
  <si>
    <t>Result Time (s)</t>
  </si>
  <si>
    <t>Information in your table should appear EXACTLY as it is listed in the provided data tables</t>
  </si>
  <si>
    <t>Did you know?</t>
  </si>
  <si>
    <t>If athletes have the same Result Time in Round 3, further sort athletes using Round 2 Result Time (fastest Result Time first)</t>
  </si>
  <si>
    <t>Table 1 contains each athlete's performance in 3 rounds of races</t>
  </si>
  <si>
    <t>Round Number</t>
  </si>
  <si>
    <t>Athlete Number</t>
  </si>
  <si>
    <t>Table 1: Performance in All Rounds</t>
  </si>
  <si>
    <t>Response Section</t>
  </si>
  <si>
    <t>Athlete names should be sorted based on their performance in Round 3 (fastest Result Time listed first, slowest Result Time listed last)</t>
  </si>
  <si>
    <t>Learn more about what's new in Excel 2016 here</t>
  </si>
  <si>
    <t>Get Started &gt;&gt;</t>
  </si>
  <si>
    <t>https://www.edx.org/course/introduction-data-analysis-using-excel-microsoft-dat205x-0</t>
  </si>
  <si>
    <t>Year</t>
  </si>
  <si>
    <t>Chart Gymnastics</t>
  </si>
  <si>
    <t>Formula Wrestling</t>
  </si>
  <si>
    <t>In Excel 2016, there are many new chart types and Office365 subscribers get access to new chart types as Microsoft develops them</t>
  </si>
  <si>
    <t>Questions</t>
  </si>
  <si>
    <t>Answer</t>
  </si>
  <si>
    <t>Answer the questions using the data below</t>
  </si>
  <si>
    <t>Use formulas so that your answers automatically update if the data changes</t>
  </si>
  <si>
    <t>Working Space</t>
  </si>
  <si>
    <t>Next &gt;&gt;</t>
  </si>
  <si>
    <t>Challenge 1: Data Relays</t>
  </si>
  <si>
    <t>Challenge 2: Chart Gymnastics</t>
  </si>
  <si>
    <t>Challenge 3: Formula Wrestling</t>
  </si>
  <si>
    <t>Data Relays - Part 2</t>
  </si>
  <si>
    <t>Save your completed workbook as an ".xlsx" file</t>
  </si>
  <si>
    <t>How to post an image to the Community</t>
  </si>
  <si>
    <t>Click the "Reply" button</t>
  </si>
  <si>
    <t>Click the "Choose Files" button</t>
  </si>
  <si>
    <t>A browser window will open for you to select the picture you want to upload</t>
  </si>
  <si>
    <t>After the picture is uploaded, click the "Done" button on the bottom right</t>
  </si>
  <si>
    <t>This workbook includes three challenges:</t>
  </si>
  <si>
    <t>To enter the competition:</t>
  </si>
  <si>
    <t>Complete the challenges to the best of your ability.  You do not have to answer every question</t>
  </si>
  <si>
    <t>For detailed instructions on how to upload your picture, see worksheet "04" of this workbook</t>
  </si>
  <si>
    <t>The table below shows some historical data about the Olympics</t>
  </si>
  <si>
    <t>Your responses will be scored for accurately answering the question, even if the data changes.</t>
  </si>
  <si>
    <t>Use this space to make additional calculations.  Insert or resize columns if you need additional space</t>
  </si>
  <si>
    <t>You can you use the Working Space to the right to do additional calculations to support your answers.</t>
  </si>
  <si>
    <t>Answer formulas may reference your Working Space calculations</t>
  </si>
  <si>
    <t>You're Done!  Now you need to submit this test</t>
  </si>
  <si>
    <t>Save this completed workbook as an ".xlsx" file</t>
  </si>
  <si>
    <t>Send your file from the same email address you use for your sign-up and posting activity in the Excel community</t>
  </si>
  <si>
    <t>The more likes you get in the community will boost your score for Challenge 2.  See below for more details on how to post</t>
  </si>
  <si>
    <t>Thanks for participating!</t>
  </si>
  <si>
    <t>Your done! Your image is shared.</t>
  </si>
  <si>
    <t xml:space="preserve">Click the "Post" button on the bottom right. </t>
  </si>
  <si>
    <t>Competition Flag</t>
  </si>
  <si>
    <t>0.0.01</t>
  </si>
  <si>
    <t>0.0.02</t>
  </si>
  <si>
    <t>0.0.03</t>
  </si>
  <si>
    <t>0.0.04</t>
  </si>
  <si>
    <t>0.0.05</t>
  </si>
  <si>
    <t>0.0.06</t>
  </si>
  <si>
    <t>0.0.07</t>
  </si>
  <si>
    <t>0.0.08</t>
  </si>
  <si>
    <t>0.0.09</t>
  </si>
  <si>
    <t>0.0.10</t>
  </si>
  <si>
    <t>0.0.11</t>
  </si>
  <si>
    <t>0.0.12</t>
  </si>
  <si>
    <t>0.0.13</t>
  </si>
  <si>
    <t>0.0.14</t>
  </si>
  <si>
    <t>Competition URL</t>
  </si>
  <si>
    <t>Este libro incluye tres retos:</t>
  </si>
  <si>
    <t>Reto 1: Datos de Relevos</t>
  </si>
  <si>
    <t>Reto 2: Gimnasia de datos</t>
  </si>
  <si>
    <t>Reto 3: Lucha de Fórmulas</t>
  </si>
  <si>
    <t>Para ingresar a la competencia</t>
  </si>
  <si>
    <t xml:space="preserve">Completa los retos a la medida de tus capacidades. No tienes que contestar todas las preguntas </t>
  </si>
  <si>
    <t xml:space="preserve">Guardar el libro completo como un archivo ".xlsx" </t>
  </si>
  <si>
    <t>Buena Suerte!</t>
  </si>
  <si>
    <t>Iniciar la Prueba &gt;&gt;</t>
  </si>
  <si>
    <t>Asegúrate de enviar tu solicitud desde la misma dirección de correo electrónico que uilizó durante el registro a esta competencia y para hacer cualquier Post dentro de la comunidad de Excel de la competencia.</t>
  </si>
  <si>
    <t>Be sure to send your submission from the same email address you use for your sign-up and posting activity in the Excel community</t>
  </si>
  <si>
    <t>Getting "Likes" in the community during the testing period will increase your score for Challenge 2.</t>
  </si>
  <si>
    <t xml:space="preserve">Obtener "Likes" en la comunidad durante el periodo de prueba podrá incrementar tu puntuación del reto 2. </t>
  </si>
  <si>
    <t>1.1.01</t>
  </si>
  <si>
    <t>1.1.02</t>
  </si>
  <si>
    <t>1.1.03</t>
  </si>
  <si>
    <t>1.1.04</t>
  </si>
  <si>
    <t>1.1.05</t>
  </si>
  <si>
    <t>1.1.06</t>
  </si>
  <si>
    <t>1.1.07</t>
  </si>
  <si>
    <t>1.1.08</t>
  </si>
  <si>
    <t>1.1.09</t>
  </si>
  <si>
    <t>1.1.10</t>
  </si>
  <si>
    <t>1.1.11</t>
  </si>
  <si>
    <t>1.1.12</t>
  </si>
  <si>
    <t>1.1.13</t>
  </si>
  <si>
    <t>1.1.14</t>
  </si>
  <si>
    <t>1.1.15</t>
  </si>
  <si>
    <t>1.1.16</t>
  </si>
  <si>
    <t>1.1.17</t>
  </si>
  <si>
    <t>1.1.18</t>
  </si>
  <si>
    <t>1.1.19</t>
  </si>
  <si>
    <t>1.1.20</t>
  </si>
  <si>
    <t>1.1.21</t>
  </si>
  <si>
    <t>1.1.22</t>
  </si>
  <si>
    <t>1.1.23</t>
  </si>
  <si>
    <t>1.1.24</t>
  </si>
  <si>
    <t>1.1.25</t>
  </si>
  <si>
    <t>1.1.26</t>
  </si>
  <si>
    <t>https://smsprio2016-a.akamaihd.net/_sport/R/i/Rio_2016_Athletics_Results_Book_V1.0.pdf</t>
  </si>
  <si>
    <t>http://go.microsoft.com/fwlink/p/?LinkId=626462</t>
  </si>
  <si>
    <t>&gt;&gt;</t>
  </si>
  <si>
    <t>&lt;&lt;</t>
  </si>
  <si>
    <t>0.0.15</t>
  </si>
  <si>
    <t>THOMPSON Elaine</t>
  </si>
  <si>
    <t>BOWIE Tori</t>
  </si>
  <si>
    <t>FRASER-PRYCE Shelly-Ann</t>
  </si>
  <si>
    <t>TA LOU Marie-Josee</t>
  </si>
  <si>
    <t>SCHIPPERS Dafne</t>
  </si>
  <si>
    <t>AHYE Michelle-Lee</t>
  </si>
  <si>
    <t>GARDNER English</t>
  </si>
  <si>
    <t>WILLIAMS Christania</t>
  </si>
  <si>
    <t>BARTOLETTA Tianna</t>
  </si>
  <si>
    <t>AHOURE Murielle</t>
  </si>
  <si>
    <t>OKAGBARE Blessing</t>
  </si>
  <si>
    <t>HENRY Desiree</t>
  </si>
  <si>
    <t>TENORIO Angela</t>
  </si>
  <si>
    <t>KAMBUNDJI Mujinga</t>
  </si>
  <si>
    <t>SWOBODA Ewa</t>
  </si>
  <si>
    <t>HACKETT Semoy</t>
  </si>
  <si>
    <t>HORN Carina</t>
  </si>
  <si>
    <t>SANTOS Rosangela</t>
  </si>
  <si>
    <t>LANDAZURI Narcisa</t>
  </si>
  <si>
    <t>POVKH Olesya</t>
  </si>
  <si>
    <t>PINTO Tatjana</t>
  </si>
  <si>
    <t>POHREBNIAK Natalia</t>
  </si>
  <si>
    <t>PHILIP Asha</t>
  </si>
  <si>
    <t>LALOVA-COLLIO Ivet</t>
  </si>
  <si>
    <t>BINGHAM Khamica</t>
  </si>
  <si>
    <t>NEITA Daryll</t>
  </si>
  <si>
    <t>BAPTISTE Kelly-Ann</t>
  </si>
  <si>
    <t>BAZOLO Lorene Dorcas</t>
  </si>
  <si>
    <t>EMMANUEL Crystal</t>
  </si>
  <si>
    <t>OKPARAEBO Ezinne</t>
  </si>
  <si>
    <t>OWUSU-AGYAPONG Flings</t>
  </si>
  <si>
    <t>HAASE Rebekka</t>
  </si>
  <si>
    <t>PALACIOS Eliecith</t>
  </si>
  <si>
    <t>WEI Yongli</t>
  </si>
  <si>
    <t>WISIL Toea</t>
  </si>
  <si>
    <t>SAFRONOVA Olga</t>
  </si>
  <si>
    <t>HARRIGAN-SCOTT Tahesia</t>
  </si>
  <si>
    <t>ASUMNU Gloria</t>
  </si>
  <si>
    <t>GAITHER Tynia</t>
  </si>
  <si>
    <t>YUAN Qiqi</t>
  </si>
  <si>
    <t>CONLEY Alyssa</t>
  </si>
  <si>
    <t>STUY Khrystyna</t>
  </si>
  <si>
    <t>ALKHALDI Hajar</t>
  </si>
  <si>
    <t>RIVERA Evelyn</t>
  </si>
  <si>
    <t>MADU Jennifer</t>
  </si>
  <si>
    <t>PAPAIOANNOU Ramona</t>
  </si>
  <si>
    <t>KRASUCKI Franciela</t>
  </si>
  <si>
    <t>ZANG MILAMA Ruddy</t>
  </si>
  <si>
    <t>SHARIPOVA Nigina</t>
  </si>
  <si>
    <t>CHAND Dutee</t>
  </si>
  <si>
    <t>ZYABKINA Viktoriya</t>
  </si>
  <si>
    <t>POPOWICZ-DRAPALA Marika</t>
  </si>
  <si>
    <t>JASIM Iman Essa</t>
  </si>
  <si>
    <t>THOMPSON Brenessa</t>
  </si>
  <si>
    <t>BREEN Melissa</t>
  </si>
  <si>
    <t>KASHAFUTDINOVA Rima</t>
  </si>
  <si>
    <t>WINGFIELD Charlotte</t>
  </si>
  <si>
    <t>BOUELE Cecilia</t>
  </si>
  <si>
    <t>KAMARA Hafsatu</t>
  </si>
  <si>
    <t>WAHI Sunayna</t>
  </si>
  <si>
    <t>TAEA Patricia</t>
  </si>
  <si>
    <t>AL-ALAWI Mazoon</t>
  </si>
  <si>
    <t>SEAVULA Sisila</t>
  </si>
  <si>
    <t>ZULKIFLI Zaidatul Husniah</t>
  </si>
  <si>
    <t>JAM</t>
  </si>
  <si>
    <t>TTO</t>
  </si>
  <si>
    <t>CIV</t>
  </si>
  <si>
    <t>GBR</t>
  </si>
  <si>
    <t>USA</t>
  </si>
  <si>
    <t>NGR</t>
  </si>
  <si>
    <t>NED</t>
  </si>
  <si>
    <t>SUI</t>
  </si>
  <si>
    <t>POL</t>
  </si>
  <si>
    <t>BRA</t>
  </si>
  <si>
    <t>UKR</t>
  </si>
  <si>
    <t>GER</t>
  </si>
  <si>
    <t>RSA</t>
  </si>
  <si>
    <t>BUL</t>
  </si>
  <si>
    <t>ECU</t>
  </si>
  <si>
    <t>CAN</t>
  </si>
  <si>
    <t>POR</t>
  </si>
  <si>
    <t>NOR</t>
  </si>
  <si>
    <t>GHA</t>
  </si>
  <si>
    <t>COL</t>
  </si>
  <si>
    <t>CHN</t>
  </si>
  <si>
    <t>PNG</t>
  </si>
  <si>
    <t>KAZ</t>
  </si>
  <si>
    <t>IVB</t>
  </si>
  <si>
    <t>BAH</t>
  </si>
  <si>
    <t>BRN</t>
  </si>
  <si>
    <t>CYP</t>
  </si>
  <si>
    <t>GAB</t>
  </si>
  <si>
    <t>UZB</t>
  </si>
  <si>
    <t>IND</t>
  </si>
  <si>
    <t>GUY</t>
  </si>
  <si>
    <t>AUS</t>
  </si>
  <si>
    <t>MLT</t>
  </si>
  <si>
    <t>CGO</t>
  </si>
  <si>
    <t>SLE</t>
  </si>
  <si>
    <t>SUR</t>
  </si>
  <si>
    <t>COK</t>
  </si>
  <si>
    <t>OMA</t>
  </si>
  <si>
    <t>FIJ</t>
  </si>
  <si>
    <t>MAS</t>
  </si>
  <si>
    <t>Continuar &gt;&gt;</t>
  </si>
  <si>
    <t>Relevo de datos  - Parte 1</t>
  </si>
  <si>
    <t>Nombre</t>
  </si>
  <si>
    <t>País</t>
  </si>
  <si>
    <t>Ya sabías?</t>
  </si>
  <si>
    <t>En Excel 2016, " Tell Me" o "¿Qué debo hacer?" es una casilla en la parte superior de la barra de herramientas que permite  acceder rápidamente a funciones que desean utilizar o acciones que desean realizar dentro de la aplicación.</t>
  </si>
  <si>
    <t>Más información sobre lo nuevo de Office 2016 en Excel aquí</t>
  </si>
  <si>
    <t>0.0.16</t>
  </si>
  <si>
    <t>0.0.17</t>
  </si>
  <si>
    <t>Sección de respuestas</t>
  </si>
  <si>
    <t>Todas las respuestas deben aparece entre estas columnas.  Insertar o cambiar el tamaño de columnas si necesita espacio adicional</t>
  </si>
  <si>
    <t>`</t>
  </si>
  <si>
    <t>1.2.01</t>
  </si>
  <si>
    <t>1.2.02</t>
  </si>
  <si>
    <t>1.2.03</t>
  </si>
  <si>
    <t>1.2.04</t>
  </si>
  <si>
    <t>1.2.05</t>
  </si>
  <si>
    <t>1.2.06</t>
  </si>
  <si>
    <t>1.2.07</t>
  </si>
  <si>
    <t>1.2.08</t>
  </si>
  <si>
    <t>1.2.09</t>
  </si>
  <si>
    <t>1.2.10</t>
  </si>
  <si>
    <t>1.2.11</t>
  </si>
  <si>
    <t>1.2.12</t>
  </si>
  <si>
    <t>1.2.13</t>
  </si>
  <si>
    <t>1.2.14</t>
  </si>
  <si>
    <t>1.2.15</t>
  </si>
  <si>
    <t>1.2.16</t>
  </si>
  <si>
    <t>1.2.17</t>
  </si>
  <si>
    <t>1.2.18</t>
  </si>
  <si>
    <t>1.2.19</t>
  </si>
  <si>
    <t>1.2.20</t>
  </si>
  <si>
    <t>VEN</t>
  </si>
  <si>
    <t>ITA</t>
  </si>
  <si>
    <t>JPN</t>
  </si>
  <si>
    <t>DOM</t>
  </si>
  <si>
    <t>CUB</t>
  </si>
  <si>
    <t>BEL</t>
  </si>
  <si>
    <t>1.2.21</t>
  </si>
  <si>
    <t>Data Source:</t>
  </si>
  <si>
    <t>2.1.01</t>
  </si>
  <si>
    <t>2.1.02</t>
  </si>
  <si>
    <t>2.1.03</t>
  </si>
  <si>
    <t>2.1.04</t>
  </si>
  <si>
    <t>2.1.05</t>
  </si>
  <si>
    <t>2.1.06</t>
  </si>
  <si>
    <t>2.1.07</t>
  </si>
  <si>
    <t>2.1.08</t>
  </si>
  <si>
    <t>2.1.09</t>
  </si>
  <si>
    <t>2.1.10</t>
  </si>
  <si>
    <t>2.1.11</t>
  </si>
  <si>
    <t>2.1.12</t>
  </si>
  <si>
    <t>2.1.13</t>
  </si>
  <si>
    <t>3.1.01</t>
  </si>
  <si>
    <t>3.1.02</t>
  </si>
  <si>
    <t>3.1.03</t>
  </si>
  <si>
    <t>3.1.04</t>
  </si>
  <si>
    <t>3.1.05</t>
  </si>
  <si>
    <t>3.1.06</t>
  </si>
  <si>
    <t>3.1.07</t>
  </si>
  <si>
    <t>3.1.08</t>
  </si>
  <si>
    <t>3.1.09</t>
  </si>
  <si>
    <t>3.1.10</t>
  </si>
  <si>
    <t>3.1.11</t>
  </si>
  <si>
    <t>3.1.12</t>
  </si>
  <si>
    <t>3.1.13</t>
  </si>
  <si>
    <t>3.1.14</t>
  </si>
  <si>
    <t>3.1.15</t>
  </si>
  <si>
    <t>3.1.16</t>
  </si>
  <si>
    <t>3.1.17</t>
  </si>
  <si>
    <t>3.1.18</t>
  </si>
  <si>
    <t>3.1.19</t>
  </si>
  <si>
    <t>3.1.20</t>
  </si>
  <si>
    <t>3.1.21</t>
  </si>
  <si>
    <t>FRA</t>
  </si>
  <si>
    <t>MERRITT Lashawn</t>
  </si>
  <si>
    <t>BORLEE Jonathan</t>
  </si>
  <si>
    <t>3.1.22</t>
  </si>
  <si>
    <t>3.1.23</t>
  </si>
  <si>
    <t>4.1.01</t>
  </si>
  <si>
    <t>4.1.02</t>
  </si>
  <si>
    <t>4.1.03</t>
  </si>
  <si>
    <t>4.1.04</t>
  </si>
  <si>
    <t>4.1.05</t>
  </si>
  <si>
    <t>4.1.06</t>
  </si>
  <si>
    <t>4.1.07</t>
  </si>
  <si>
    <t>4.1.08</t>
  </si>
  <si>
    <t>4.1.09</t>
  </si>
  <si>
    <t>4.1.10</t>
  </si>
  <si>
    <t>4.1.11</t>
  </si>
  <si>
    <t>4.1.12</t>
  </si>
  <si>
    <t>4.1.13</t>
  </si>
  <si>
    <t>4.1.14</t>
  </si>
  <si>
    <t>4.1.15</t>
  </si>
  <si>
    <t>4.1.16</t>
  </si>
  <si>
    <t>4.1.17</t>
  </si>
  <si>
    <t>4.1.18</t>
  </si>
  <si>
    <t>All responses should appears between these columns.  Insert or resize columns if you need additional space.</t>
  </si>
  <si>
    <t>#ExcelChampINTL</t>
  </si>
  <si>
    <t>#ExcelChampPH</t>
  </si>
  <si>
    <t>#ExcelChampCA</t>
  </si>
  <si>
    <t>#ExcelChampCN</t>
  </si>
  <si>
    <t>#ExcelChampJP</t>
  </si>
  <si>
    <t>#ExcelChampMY</t>
  </si>
  <si>
    <t>#ExcelChampSA</t>
  </si>
  <si>
    <t>#ExcelChampFI</t>
  </si>
  <si>
    <t>#ExcelChampXLPM</t>
  </si>
  <si>
    <t>#ExcelChampBE</t>
  </si>
  <si>
    <t>#ExcelChampDK</t>
  </si>
  <si>
    <t>#ExcelChampSE</t>
  </si>
  <si>
    <t>#ExcelChampTR</t>
  </si>
  <si>
    <t>BE</t>
  </si>
  <si>
    <t>CA</t>
  </si>
  <si>
    <t>CN</t>
  </si>
  <si>
    <t>DK</t>
  </si>
  <si>
    <t>FI</t>
  </si>
  <si>
    <t>JP</t>
  </si>
  <si>
    <t>MY</t>
  </si>
  <si>
    <t>PH</t>
  </si>
  <si>
    <t>SA</t>
  </si>
  <si>
    <t>SE</t>
  </si>
  <si>
    <t>TR</t>
  </si>
  <si>
    <t>XLPM</t>
  </si>
  <si>
    <t>WC</t>
  </si>
  <si>
    <t>INTL</t>
  </si>
  <si>
    <t>http://aka.ms/ExcelChampINTL</t>
  </si>
  <si>
    <t>http://aka.ms/ExcelChampBE</t>
  </si>
  <si>
    <t>http://aka.ms/ExcelChampCA</t>
  </si>
  <si>
    <t>http://aka.ms/ExcelChampCN</t>
  </si>
  <si>
    <t>http://aka.ms/ExcelChampDK</t>
  </si>
  <si>
    <t>http://aka.ms/ExcelChampFI</t>
  </si>
  <si>
    <t>http://aka.ms/ExcelChampJP</t>
  </si>
  <si>
    <t>http://aka.ms/ExcelChampMY</t>
  </si>
  <si>
    <t>http://aka.ms/ExcelChampMX</t>
  </si>
  <si>
    <t>http://aka.ms/ExcelChampPH</t>
  </si>
  <si>
    <t>http://aka.ms/ExcelChampSA</t>
  </si>
  <si>
    <t>http://aka.ms/ExcelChampSE</t>
  </si>
  <si>
    <t>http://aka.ms/ExcelChampTR</t>
  </si>
  <si>
    <t>http://aka.ms/ExcelWorldChamp</t>
  </si>
  <si>
    <t>ExcelChampINTL@service.microsoft.com</t>
  </si>
  <si>
    <t>ExcelChampBE@service.microsoft.com</t>
  </si>
  <si>
    <t>ExcelChampCA@service.microsoft.com</t>
  </si>
  <si>
    <t>ExcelChampCN@service.microsoft.com</t>
  </si>
  <si>
    <t>ExcelChampDK@service.microsoft.com</t>
  </si>
  <si>
    <t>ExcelChampFI@service.microsoft.com</t>
  </si>
  <si>
    <t>ExcelChampJP@service.microsoft.com</t>
  </si>
  <si>
    <t>ExcelChampMY@service.microsoft.com</t>
  </si>
  <si>
    <t>ExcelChampPH@service.microsoft.com</t>
  </si>
  <si>
    <t>ExcelChampSA@service.microsoft.com</t>
  </si>
  <si>
    <t>ExcelChampSE@service.microsoft.com</t>
  </si>
  <si>
    <t>ExcelChampTR@service.microsoft.com</t>
  </si>
  <si>
    <t>ExcelChampXLPM@service.microsoft.com</t>
  </si>
  <si>
    <t>La siguiente tabla muestra algunos datos históricos sobre los Juegos Olímpicos</t>
  </si>
  <si>
    <t>Año</t>
  </si>
  <si>
    <t>Responder a las preguntas utilizando los datos a continuación</t>
  </si>
  <si>
    <t>Utilizar fórmulas para que sus respuestas se actualizan automáticamente si los datos cambian</t>
  </si>
  <si>
    <t>Preguntas</t>
  </si>
  <si>
    <t>Respuestas</t>
  </si>
  <si>
    <t xml:space="preserve">Espacio para trabajar </t>
  </si>
  <si>
    <t>¡Listo!  Ahora tienes que presentar este examen</t>
  </si>
  <si>
    <t>Guardar este libro completo como un archivo ".xlsx"</t>
  </si>
  <si>
    <t>Enviar tu archivo desde la misma dirección de correo electrónico que utilizaste para tu registro y publicaciones en la comunidad de Excel</t>
  </si>
  <si>
    <t>Entre mayor número de "Likes" o "Me gusta" obtengas en u publicación dentro de la comunidad, aumentará tu puntuación para reto 2.  Ver abajo para más detalles sobre cómo Publicar.</t>
  </si>
  <si>
    <t>Gracias por Participar!</t>
  </si>
  <si>
    <t>Cómo publicar una imagen en la comunidad de Excel</t>
  </si>
  <si>
    <t>Dirigete al mensaje del cuál descargaste este archivo de la prueba</t>
  </si>
  <si>
    <t xml:space="preserve">Haz click en el boón de "Reply" o "Responder" </t>
  </si>
  <si>
    <t>Haz Click en el icono de "Fotos"o "Photos"  (Icono de cámara fotografica)</t>
  </si>
  <si>
    <t>Se abrirá una ventana del explorador para que seleccionar la imagen que desea subir</t>
  </si>
  <si>
    <t>Después de que se cargue la imagen, haga clic en el botón "Done" o "Hecho"en la parte inferior derecha</t>
  </si>
  <si>
    <t>Haga clic en el botón "Post" o "Publicar" en la parte inferior derecha.</t>
  </si>
  <si>
    <t>Listo! Su imagen fue compartida.</t>
  </si>
  <si>
    <t>Finnish</t>
  </si>
  <si>
    <t>Valitse suomi klikkaamalla tästä</t>
  </si>
  <si>
    <t>Tämä työkirja sisältää kolme lajia:</t>
  </si>
  <si>
    <t>Laji 1: Datanmurskausviesti</t>
  </si>
  <si>
    <t>Laji 2: Rytminen kaaviovoimistelu</t>
  </si>
  <si>
    <t>Laji 3: Kaavapaini</t>
  </si>
  <si>
    <t>Näin osallistut kisaan:</t>
  </si>
  <si>
    <t>Osallistu eri lajeihin vastaamalla annettuihin tehtäviin mahdollisimman täydellisesti taitojesi mukaan. Sinun ei ole pakko vastata kaikkiin tehtäviin.</t>
  </si>
  <si>
    <t>Tallenna työkirjasi ".xlsx"-päätteisenä Excel-tiedostona.</t>
  </si>
  <si>
    <t>Huomaa! Varmista, että lähetät sähköpostin varmasti samasta osoitteesta, josta kirjaudut Excel-yhteisösivustolle ja jota olet käyttänyt mm. tykkäämiseen yhteisösivustolla.</t>
  </si>
  <si>
    <t>Jokainen vastausajan sisällä saamasi tykkäys ("Like") yhteisösivustolla tuo sinulle lisäpisteitä lajin 2 ohjeiden mukaisesti.</t>
  </si>
  <si>
    <t>Onnea kisaan!</t>
  </si>
  <si>
    <t>Aloita kisa &gt;&gt;</t>
  </si>
  <si>
    <t>Seuraava &gt;&gt;</t>
  </si>
  <si>
    <t>Vastausosio</t>
  </si>
  <si>
    <t>Kaikkien vastausten pitää olla näiden sarakkeiden välissä. Lisää väliin sarakkeita tai muuta niiden kokoa, jos tarvitset lisää tilaa.</t>
  </si>
  <si>
    <t>0.0.18</t>
  </si>
  <si>
    <t>0.0.19</t>
  </si>
  <si>
    <t>0.0.20</t>
  </si>
  <si>
    <t>Työtila</t>
  </si>
  <si>
    <t>Käytä tätä tilaa mahdollisiin lisälaskelmiin. Lisää väliin sarakkeita tai muuta niiden kokoa, jos tarvitset lisää tilaa.</t>
  </si>
  <si>
    <t>Datanmurskausviesti - Osa 1</t>
  </si>
  <si>
    <t>Tietolähde:</t>
  </si>
  <si>
    <t>Taulukko 1: Tulokset</t>
  </si>
  <si>
    <t>Erän numero</t>
  </si>
  <si>
    <t>Nimi</t>
  </si>
  <si>
    <t>Loppuaika (s)</t>
  </si>
  <si>
    <t>Maa</t>
  </si>
  <si>
    <t>Tiesitkö?</t>
  </si>
  <si>
    <t>Tiesitkö, että Excel 2016:ssa Kerro-toiminto auttaa sinua löytämään nopeasti toiminnot. Kirjoitat vain haluamasi toiminnon valintanauhan Kerro-kenttään ja pääset siihen tai saat ohjeita.</t>
  </si>
  <si>
    <t>Tutustu Excel 2016:sta uusiin toimintoihin täällä</t>
  </si>
  <si>
    <t>Taulukko 1: Kaikkien erien tulokset</t>
  </si>
  <si>
    <t>Urheilijan numero</t>
  </si>
  <si>
    <t>Rytminen kaaviovoimistelu</t>
  </si>
  <si>
    <t>Alla oleva taulukko sisältää historiallista tietoa olympialaisista.</t>
  </si>
  <si>
    <t>Visualisointisi arvostellaan sen perusteella, kuinka hyvin se kuvaa annettua tietoa ja miten näyttävä se on.</t>
  </si>
  <si>
    <t>Kaavapaini</t>
  </si>
  <si>
    <t>Vastaa seuraavaiin kysymyksiin käyttämällä alla olevaa tietoa.</t>
  </si>
  <si>
    <t>Voit käyttää oikealla olevaa Työtilaa mahdollisiin vastaustasi tukeviin laskelmiin.</t>
  </si>
  <si>
    <t>Vastaustesi kaavat voivat viitata Työtilan laskelmiin.</t>
  </si>
  <si>
    <t>Vastauksesi arvostellaan sen mukaan, kuinka täsmällisesti ne vastaavat annettuihin kysymyksiin vaikka tiedot muuttuisivat.</t>
  </si>
  <si>
    <t>Kysymykset</t>
  </si>
  <si>
    <t>Valmista tuli! Nyt lähetä kisavastauksesi arvosteltavaksi.</t>
  </si>
  <si>
    <t>Tallenna tämä valmis työkirja ".xlsx"-tyyppiseksi Excel-tiedostoksi.</t>
  </si>
  <si>
    <t>Jokainen vastausajan sisällä saamasi tykkäys ("Like") yhteisösivustolla tuo sinulle lisäpisteitä lajin 2 ohjeiden mukaisesti. Katso alla olevat tarkemmat ohjeet julkaisemisesta.</t>
  </si>
  <si>
    <t>Kiitos osallistumisestasi Excelin SM-kisoihin!</t>
  </si>
  <si>
    <t>Miten kuva julkaistaan Excel-yhteisösivulle</t>
  </si>
  <si>
    <t>Etsi viesti, josta latasit tämän tehtävätyökirjan.</t>
  </si>
  <si>
    <t>Klikkaa "Reply"-painiketta</t>
  </si>
  <si>
    <t>Klikkaa "Photos"-painiketta (kameraikoni)</t>
  </si>
  <si>
    <t>Klikkaa "Choose Files"-painiketta.</t>
  </si>
  <si>
    <t>Selaimeen avautuu ikkuna jossa voit valita kuvatiedoston, jonka haluat julkaista.</t>
  </si>
  <si>
    <t>Kun kuvatiedosto on ladattu palveluun klikkaa "Done"-painiketta oikeassa alakulmassa.</t>
  </si>
  <si>
    <t>Klikkaa "Post"-painiketta oikeassa alakulmassa julkaistaksesi kuvan.</t>
  </si>
  <si>
    <t>Siinä kaikki! Kuvasi on nyt julkaistu yhteisöpalveluun.</t>
  </si>
  <si>
    <t>Japanese</t>
  </si>
  <si>
    <t>このワークブックには、以下の 3 つの課題が掲載されています。</t>
  </si>
  <si>
    <t>課題 1: データ リレー</t>
  </si>
  <si>
    <t>課題 2: グラフ体操</t>
  </si>
  <si>
    <t>課題 3: 関数レスリング</t>
  </si>
  <si>
    <t>参加方法:</t>
  </si>
  <si>
    <t>あなたの能力を最大限に発揮して、課題を完了させてください。すべての質問に解答する必要はありません。</t>
  </si>
  <si>
    <t>完成したワークブックをファイル形式 ".xlsx" で保存します。</t>
  </si>
  <si>
    <t xml:space="preserve"> 宛てに送信します。必ず、本大会への登録と Excel コミュニティでの投稿と同じメールアドレスからファイルを送信してください。</t>
  </si>
  <si>
    <t>に投稿してください。競技期間中にコミュニティで「いいね!」されることにより、課題 2 のスコアがアップします。</t>
  </si>
  <si>
    <t>ご健闘を祈ります!</t>
  </si>
  <si>
    <t>開始する &gt;&gt;</t>
  </si>
  <si>
    <t>次へ &gt;&gt;</t>
  </si>
  <si>
    <t>解答欄</t>
  </si>
  <si>
    <t>この列の範囲内に解答が表示されるようにしてください。スペースが足りなければ、必要に応じて列の挿入やリサイズを行ってください。</t>
  </si>
  <si>
    <t>作業スペース</t>
  </si>
  <si>
    <t>計算用にお使いください。スペースが足りなければ、必要に応じて列の挿入やリサイズを行ってください。</t>
  </si>
  <si>
    <t>データ リレー 第 1 問</t>
  </si>
  <si>
    <t>表 2 には、各選手の国籍が入っています。</t>
  </si>
  <si>
    <t>新たに作成した表の各データは、元の表のデータと全く同じでなくてはなりません。</t>
  </si>
  <si>
    <t>3 回戦のタイムが全く同じ選手がいた場合は、2 回戦の結果順に、最も速かった人が最上段となるように並び替えてください。</t>
  </si>
  <si>
    <t>表 1: レース結果</t>
  </si>
  <si>
    <t>出場レース</t>
  </si>
  <si>
    <t>氏名</t>
  </si>
  <si>
    <t>タイム (秒)</t>
  </si>
  <si>
    <t>国</t>
  </si>
  <si>
    <t>ご存じですか?</t>
  </si>
  <si>
    <t>Excel 2016 のリボン上部には [実行した作業を入力してください] というボックスがあり、ここから使用したい機能や実行したいコマンドを呼び出すことができます。</t>
  </si>
  <si>
    <t>Excel 2016 の新機能について、詳細はこちらをご覧ください。</t>
  </si>
  <si>
    <t>データ リレー 第 2 問</t>
  </si>
  <si>
    <t>表 1 には、各選手の出場した 3 回のレース結果のタイムが入っています。</t>
  </si>
  <si>
    <t>表 1: 全レース結果</t>
  </si>
  <si>
    <t>背番号</t>
  </si>
  <si>
    <t>グラフ体操</t>
  </si>
  <si>
    <t>以下の表は、オリンピックに関する過去のデータをあらわしたものです。</t>
  </si>
  <si>
    <t>解答は、データがどのくらい分かりやすく視覚化されているかという観点から採点されます。</t>
  </si>
  <si>
    <t>視覚化した解答の画像を保存し、コミュニティに投稿することをお忘れなく。</t>
  </si>
  <si>
    <t>画像の投稿方法について、詳細はこのワークブックのワークシート "04" を参照してください。</t>
  </si>
  <si>
    <t>年</t>
  </si>
  <si>
    <t>関数レスリング</t>
  </si>
  <si>
    <t>以下のデータを使用して問題に解答してください。</t>
  </si>
  <si>
    <t>関数を使って、データが変更されても解答が自動的に更新されるようにしてください。</t>
  </si>
  <si>
    <t>別途計算が必要な場合は、右の作業スペースを使用できます。</t>
  </si>
  <si>
    <t>ワークシート上で使用する機能や演算が少なければ少ないほど、より高い得点を獲得できます。ぜひクリエイティブな方法で解答を導き出してください!</t>
  </si>
  <si>
    <t>問題</t>
  </si>
  <si>
    <t>解答</t>
  </si>
  <si>
    <t>これで完了です! テストを提出してください。</t>
  </si>
  <si>
    <t>必ず、本大会への登録と Excel コミュニティでの投稿と同じメールアドレスからファイルを送信してください。</t>
  </si>
  <si>
    <t>競技期間中にコミュニティで「いいね!」されることにより、課題 2 のスコアがアップします。投稿方法についての詳細は以下をご覧ください。</t>
  </si>
  <si>
    <t>ご参加ありがとうございます!</t>
  </si>
  <si>
    <t>コミュニティへの画像投稿方法</t>
  </si>
  <si>
    <t>このファイルをダウンロードしたメッセージを開きます。</t>
  </si>
  <si>
    <t>「返信」ボタンをクリックします。</t>
  </si>
  <si>
    <t>カメラ アイコンの「写真」ボタンをクリックします。</t>
  </si>
  <si>
    <t>「ファイルを選択」ボタンをクリックします。</t>
  </si>
  <si>
    <t>ブラウザ ウィンドウから画像ファイルを選択してアップロードします。</t>
  </si>
  <si>
    <t>ファイルがアップロードされたことを確認して、右下の「完了」ボタンをクリックします。</t>
  </si>
  <si>
    <t>右下の「投稿」ボタンをクリックします。</t>
  </si>
  <si>
    <t>これで完了です! 画像がコミュニティで共有されました。</t>
  </si>
  <si>
    <t>Send your workbook as an attachment to &lt;CompEmail&gt;</t>
  </si>
  <si>
    <t>Enviar el libro como un archivo adjunto a &lt;CompEmail&gt;</t>
  </si>
  <si>
    <t>Lähetä vastaukset sisältävä työkirjasi sähköpostin liitteenä osoitteeseen &lt;CompEmail&gt;</t>
  </si>
  <si>
    <t>ワークブックをメールに添付して &lt;CompEmail&gt;</t>
  </si>
  <si>
    <t>Post an image of your Chart Gymnastics answer to &lt;CompURL&gt;</t>
  </si>
  <si>
    <t>Post una imagen de tu Gráfica del Reto 2: Gimnasia de datos como respuesta a &lt;CompURL&gt;</t>
  </si>
  <si>
    <t>Julkaise Rytmisen kaavavoimistelun vastauksesi kuva sivulla &lt;CompURL&gt;</t>
  </si>
  <si>
    <t>グラフ体操の解答の画像を &lt;CompURL&gt;</t>
  </si>
  <si>
    <t>Email your file to &lt;CompEmail&gt;</t>
  </si>
  <si>
    <t>Correo electrónico tu archivo a &lt;CompEmail&gt;</t>
  </si>
  <si>
    <t>Lähetä se sähköpostin liitteenä osoitteeseen &lt;CompEmail&gt;</t>
  </si>
  <si>
    <t>ファイルをメールに添付して &lt;CompEmail&gt; 宛てに送信してください。</t>
  </si>
  <si>
    <t>Publicar una imagen de su  gimnasia de gráficos en &lt;CompURL&gt;</t>
  </si>
  <si>
    <t>グラフ体操の解答の画像を &lt;CompURL&gt; に投稿してください。</t>
  </si>
  <si>
    <t>Check back at &lt;CompURL&gt; for updates on the contest</t>
  </si>
  <si>
    <t>Regresa a &lt;CompURL&gt; para actualizaciones de la competencia</t>
  </si>
  <si>
    <t>Käy tarkastamassa osoitteesta &lt;CompURL&gt; kisapäivitykset.</t>
  </si>
  <si>
    <t>競技の最新情報は &lt;CompURL&gt; よりご確認いただけます。</t>
  </si>
  <si>
    <t>Go to &lt;CompURL&gt; (make sure you are signed in)</t>
  </si>
  <si>
    <t>Ingresa a &lt;CompURL&gt; (Asegurate de iniciar sesión con tu cuenta de correo eléctronico y contraseña)</t>
  </si>
  <si>
    <t>Mene osoitteeseen &lt;CompURL&gt; (varmista, että ole kirjautuneena sisään)</t>
  </si>
  <si>
    <t>Microsoft アカウントにサインイン済みであることをご確認の上、&lt;CompURL&gt; を開きます。</t>
  </si>
  <si>
    <t>Dutch</t>
  </si>
  <si>
    <t>Danish</t>
  </si>
  <si>
    <t>Ce classeur comprend trois défis:</t>
  </si>
  <si>
    <t>Défi 1: Relais de données</t>
  </si>
  <si>
    <t>Défi 2: Gymnastique de graphiques</t>
  </si>
  <si>
    <t>Défi 3: Lutte de formules</t>
  </si>
  <si>
    <t>Pour participer à la compétition:</t>
  </si>
  <si>
    <t xml:space="preserve">Relevez les défis du mieux que vous pouvez. Vous ne devez pas répondre à toutes les questions. </t>
  </si>
  <si>
    <t>Sauvez votre classeur en fichier ".xlsx"</t>
  </si>
  <si>
    <t xml:space="preserve">Veuillez envoyer votre e-mail depuis la même adresse e-mail que celle que vous utilisez pour vous connecter à la Communeauté Excel. </t>
  </si>
  <si>
    <t>Envoyez votre classeur en pièce jointe à &lt;CompEmail&gt;</t>
  </si>
  <si>
    <t>Au plus vous recevrez des "Likes" de la communeauté pendant la période d'essai, au plus cela augmentera votre score pour le second défi</t>
  </si>
  <si>
    <t>Bonne chance!</t>
  </si>
  <si>
    <t>Commencez &gt;&gt;</t>
  </si>
  <si>
    <t>Suivant &gt;&gt;</t>
  </si>
  <si>
    <t>Section réponse</t>
  </si>
  <si>
    <t>Toutes les réponses doivent apparaître dans ces colonnes. Insérez ou redimensionnez des colonnes si vous avez besoin de plus d'espace.</t>
  </si>
  <si>
    <t>Espace de travail</t>
  </si>
  <si>
    <t>Utilisez cet espace de travail pour faire des calculs. Insérez ou redimensionnez des colonnes si vous avez besoin de plus d'espace.</t>
  </si>
  <si>
    <t>Relais de données - 1ère partie</t>
  </si>
  <si>
    <t>Numéro du tour</t>
  </si>
  <si>
    <t>Nom</t>
  </si>
  <si>
    <t>Temps de résultat</t>
  </si>
  <si>
    <t>Pays</t>
  </si>
  <si>
    <t>Le saviez-vous?</t>
  </si>
  <si>
    <t xml:space="preserve">Dans Excel 2016, la boîte "Dites-moi ce que vous voulez faire" en tête de ruban vous permet d'accéder rapidement aux fonctionnalités que vous souhaitez utiliser ou actions que vous souhaitez effectuer. </t>
  </si>
  <si>
    <t>En savoir plus sur ce qui est nouveau dans Excel 2016 ici</t>
  </si>
  <si>
    <t>Relais de données - 2ème partie</t>
  </si>
  <si>
    <t>Numéro d'athlète</t>
  </si>
  <si>
    <t>Gymnastique de graphiques</t>
  </si>
  <si>
    <t>Année</t>
  </si>
  <si>
    <t>Réponses</t>
  </si>
  <si>
    <t>Vous avez terminé!  Tu dois maintenant soumettre ce test</t>
  </si>
  <si>
    <t>Envoyez votre fichier par e-mail &lt;CompEmail&gt;</t>
  </si>
  <si>
    <t xml:space="preserve">Envoyez votre fichier depuis la même adresse e-mail que vous utilisez pour vous inscrire et poster des commentaires sur la communeauté Excel </t>
  </si>
  <si>
    <t xml:space="preserve">Post an image of your Chart Gymnastics answer to &lt;CompURL&gt;. </t>
  </si>
  <si>
    <t>Au plus vous recevrez des likes parmi la communeauté, au plus cela boostera votre score pour le second défi. Voir ci-dessous pour plus de détails sur la façon de poster.</t>
  </si>
  <si>
    <t>Merci de votre participation!</t>
  </si>
  <si>
    <t>Vérifiez &lt;CompURL&gt; pour des updates sur la compétition</t>
  </si>
  <si>
    <t>Comment poster une image sur la communeauté</t>
  </si>
  <si>
    <t>Rendez-vous sur &lt;CompURL&gt; (assurez-vous que vous êtes connecté)</t>
  </si>
  <si>
    <t>Accédez au message où vous avez téléchargé ce fichier</t>
  </si>
  <si>
    <t>Cliquez sur le bouton "Répondre"</t>
  </si>
  <si>
    <t>Cliquez sur le bouton de l'image "Photos" (icône d'appareil photo)</t>
  </si>
  <si>
    <t>Une fenêtre s’ouvrira vous demandant de sélectionner la photo que vous souhaitez télécharger</t>
  </si>
  <si>
    <t>Une fois l’image est téléchargée, cliquez sur le bouton "Done" en bas à droite</t>
  </si>
  <si>
    <t>Cliquez sur le bouton "Post" en bas à droite.</t>
  </si>
  <si>
    <t>Votre fait ! Votre image est partagée.</t>
  </si>
  <si>
    <t>Deze werkmap bevat drie uitdagingen:</t>
  </si>
  <si>
    <t>Uitdaging 1: Data-estafette</t>
  </si>
  <si>
    <t>Uitdaging 2: Grafiekgymnastiek</t>
  </si>
  <si>
    <t>Uitdaging 3: Formuleworstelen</t>
  </si>
  <si>
    <t>Om mee te doen aan de wedstrijd:</t>
  </si>
  <si>
    <t>Los elke uitdaging zo goed mogelijk op. Je moet niet elke vraag beantwoorden.</t>
  </si>
  <si>
    <t>Sla je werkmap op als een ".xlsx" bestand</t>
  </si>
  <si>
    <t>Verzend je werkmap als bijlage naar &lt;CompEmail&gt;</t>
  </si>
  <si>
    <t>Zorg ervoor dat je je inzending verstuurt met hetzelfde e-mailadres als je login en je invulactiviteit in het Excel-document.</t>
  </si>
  <si>
    <t>Postez une image de votre réponse au défi Gymnastique de graphiques sur &lt;CompURL&gt;</t>
  </si>
  <si>
    <t>Veel succes!</t>
  </si>
  <si>
    <t>Start &gt;&gt;</t>
  </si>
  <si>
    <t>Plaats een afbeelding van je Grafiekgymnastiek-antwoord op &lt;CompURL&gt;</t>
  </si>
  <si>
    <t>Als je in deze community likes behaalt tijdens de testperiode, gaat je score van Uitdaging 2 omhoog.</t>
  </si>
  <si>
    <t>Click en el botón de "Choose Files" o "Escoger archivos"</t>
  </si>
  <si>
    <t>Cliquez sur le bouton "Choose Files"</t>
  </si>
  <si>
    <t>Volgende &gt;&gt;</t>
  </si>
  <si>
    <t>Antwoordveld</t>
  </si>
  <si>
    <t>Alle antwoorden moeten tussen deze kolommen staan. Voeg kolommen toe, of verander ze van grootte als je meer plaats nodig hebt.</t>
  </si>
  <si>
    <t>Werkruimte</t>
  </si>
  <si>
    <t>Gebruik deze ruimte voor extra berekeningen. Voeg kolommen toe, of verander ze van grootte als je extra plaats nodig hebt.</t>
  </si>
  <si>
    <t>Data-estafette - Deel 1</t>
  </si>
  <si>
    <t>Land</t>
  </si>
  <si>
    <t>Wist je dat?</t>
  </si>
  <si>
    <t>In Excel 2016 is er bovenaan in het menu een vakje 'Geef aan wat u wilt doen'. Zo krijg je snel toegang tot features die je wilt gebruiken of handelingen die je wilt uitvoeren.</t>
  </si>
  <si>
    <t>Leer hier meer over de nieuwigheden in Excel 2016</t>
  </si>
  <si>
    <t>Data-estafette - Deel 2</t>
  </si>
  <si>
    <t>Nummer atleet</t>
  </si>
  <si>
    <t>Grafiekgymnastiek</t>
  </si>
  <si>
    <t>Jaar</t>
  </si>
  <si>
    <t>Formuleworstelen</t>
  </si>
  <si>
    <t>Vragen</t>
  </si>
  <si>
    <t>Goed gedaan! Dit is het einde van de test. Het enige wat je nu moet doen is deze inleveren.</t>
  </si>
  <si>
    <t xml:space="preserve">Post an image of your Chart Gymnastics answer to &lt;CompURL&gt; </t>
  </si>
  <si>
    <t>Hoe meer likes je krijgt in de community, hoe beter dit is voor je score van Uitdaging 2. Zie onder voor meer details hoe je dit post.</t>
  </si>
  <si>
    <t>Bedankt om deel te nemen!</t>
  </si>
  <si>
    <t>Check &lt;CompURL&gt; voor updates van de wedstrijd</t>
  </si>
  <si>
    <t>Hoe een afbeelding uploaden in de community</t>
  </si>
  <si>
    <t>Ga naar &lt;CompURL&gt; (zorg ervoor dat je ingelogd bent)</t>
  </si>
  <si>
    <t>Ga naar het bericht waar je dit bestand hebt gedownload</t>
  </si>
  <si>
    <t>Klik op "Antwoorden"</t>
  </si>
  <si>
    <t>Klik het icoon "Foto" (camera)</t>
  </si>
  <si>
    <t>Klik op "Kies bestand"</t>
  </si>
  <si>
    <t>Een venster zal geopend worden zodat je de foto kunt selecteren die je wilt uploaden.</t>
  </si>
  <si>
    <t>Nadat je afbeelding is geüpload, klik op de knop onderaan rechts.</t>
  </si>
  <si>
    <t>Klik op de "Post"-knop onderaan rechts.</t>
  </si>
  <si>
    <t>Top! Je afbeelding is gedeeld.</t>
  </si>
  <si>
    <t xml:space="preserve">E-mail je bestand naar &lt;CompEmail&gt; </t>
  </si>
  <si>
    <t xml:space="preserve">Denne fil indenholder 3 udfordringer: </t>
  </si>
  <si>
    <t xml:space="preserve">Udfordring 1: 100 Meter regneark </t>
  </si>
  <si>
    <t xml:space="preserve">Udfordring 2: Graf ballet </t>
  </si>
  <si>
    <t xml:space="preserve">Udfordring 3: Formel Brydning </t>
  </si>
  <si>
    <t xml:space="preserve">For at deltage: </t>
  </si>
  <si>
    <t xml:space="preserve">Gennemfør alle tre udfordringer så godt du kan. Du behøver ikke svare på alle spørgsmål. </t>
  </si>
  <si>
    <t>Gem dine samlede svar som en ".xlsx" fil</t>
  </si>
  <si>
    <t>Send dine samlede svar til &lt;CompEmail&gt;</t>
  </si>
  <si>
    <t xml:space="preserve">Det er VIGTIGT at du sender dine svar fra den samme mail som du brugte til at registrere dig med i Excel forummet. </t>
  </si>
  <si>
    <t>Del et billede af din graf ballet som svar til &lt;CompURL&gt;</t>
  </si>
  <si>
    <t>Jo flere "Likes" du får i Excel forummet i konkurrence perioden, jo større bliver din chance for at øge din score til runde 2.</t>
  </si>
  <si>
    <t xml:space="preserve">Held og lykke! </t>
  </si>
  <si>
    <t xml:space="preserve">Kom i gang &gt;&gt; </t>
  </si>
  <si>
    <t xml:space="preserve">Næste.. </t>
  </si>
  <si>
    <t>Svar sektion</t>
  </si>
  <si>
    <t>Alle svar skal vises mellem disse kolonner. Indsætte eller ændre størrelsen på kolonner, hvis du har brug for ekstra plads</t>
  </si>
  <si>
    <t>Arbejdsrum</t>
  </si>
  <si>
    <t>Brug denne plads til at lave yderligere beregninger.  Indsætte eller ændre størrelsen på kolonner, hvis du har brug for ekstra plads</t>
  </si>
  <si>
    <t xml:space="preserve">Vidste du at….? </t>
  </si>
  <si>
    <t>I Excel 2016, er der en "Fortæl mig hvad du vil" boks,  her kan du hurtigt få adgang til funktioner, du vil bruge eller handlinger, du ønsker at udføre.</t>
  </si>
  <si>
    <t>Lær mere om hvad der er af nyheder i Excel 2016 here</t>
  </si>
  <si>
    <t>Runde nummer</t>
  </si>
  <si>
    <t>Husk at tage et billede af din graf og upload det til Excel forumment.</t>
  </si>
  <si>
    <t>For detaljerede instrukser om hvordan du uploader dit billede, se fane 04 i denne Excel fil</t>
  </si>
  <si>
    <t>År</t>
  </si>
  <si>
    <t>Svar på spørgsmålene ved hjælp af dataen nedenfor</t>
  </si>
  <si>
    <t>Brug formler sådan at dine svar automatisk opdatere hvis dataen ændrer sig</t>
  </si>
  <si>
    <t>Du kan brug arbejdsrummet til højre for at lave yderligere beregninger til at understøtte dine svar</t>
  </si>
  <si>
    <t>Formlerne i dine svar må gerne henvise til dine beregninger i arbejdsrummet</t>
  </si>
  <si>
    <t>Dine svar vil blive bedømt ud fra om der bliver svaret rigtigt på spørgsmålet, selvom at dataen ændrer sig</t>
  </si>
  <si>
    <t>Spørgsmål</t>
  </si>
  <si>
    <t>Svar</t>
  </si>
  <si>
    <t>Navn</t>
  </si>
  <si>
    <t xml:space="preserve">Tillykke! Du er færdig. Nu skal du bare indsende dine svar </t>
  </si>
  <si>
    <t>Gem dine samlede besvarede svar som en ".xlsx" fil</t>
  </si>
  <si>
    <t xml:space="preserve">Email din fil til &lt;CompEmail&gt; </t>
  </si>
  <si>
    <t xml:space="preserve">Send din fil fra den samme email adresse som du brugte da du registrerede dig i Excel forummet </t>
  </si>
  <si>
    <t xml:space="preserve">Del et billede af din Ballet Graf som svar i &lt;CompURL&gt; </t>
  </si>
  <si>
    <t>Jo flere "Likes" du får i Excel forummet i konkurrence perioden, jo større bliver din chancen for at øge din score til runde 2.</t>
  </si>
  <si>
    <t>Tak for din deltagelse!</t>
  </si>
  <si>
    <t>Husk at opdatere dig på &lt;CompURL&gt; for yderligere detaljer om konkurrencen</t>
  </si>
  <si>
    <t xml:space="preserve">Hvordan du deler et billede af din Ballet Graf i Excel Forummet </t>
  </si>
  <si>
    <t>Gå til &lt;CompURL&gt; (Husk at være logget ind)</t>
  </si>
  <si>
    <t>Gå til den besked hvor du hentede denne fil</t>
  </si>
  <si>
    <t>Klik på "Reply"</t>
  </si>
  <si>
    <t>Klik på billedet af "Photos" knappen (kamera ikonet)</t>
  </si>
  <si>
    <t>Klik på "Vælg filer" (Choose Files) knappen</t>
  </si>
  <si>
    <t>Et nyt vindue vil åbne, hvor du her kan vælge at oploade dit billede</t>
  </si>
  <si>
    <t xml:space="preserve">Efter at billedet er uploaded, skal du klikke på "færdig" (done) kanppen nederst til højre </t>
  </si>
  <si>
    <t xml:space="preserve">Klik på "del" (Post) knappen nederst til højre. </t>
  </si>
  <si>
    <t xml:space="preserve">Du er færdig. Dit billed er blevet delt! </t>
  </si>
  <si>
    <t>Excel Suggestions</t>
  </si>
  <si>
    <t>https://excel.uservoice.com/</t>
  </si>
  <si>
    <t>Sugerencias de Excel</t>
  </si>
  <si>
    <t>Suggestions d’Excel</t>
  </si>
  <si>
    <t>Excel suggesties</t>
  </si>
  <si>
    <t>Excel forslag</t>
  </si>
  <si>
    <t>Excel ehdotuksia</t>
  </si>
  <si>
    <t>Excel の提案</t>
  </si>
  <si>
    <t>Your visual will be scored for how well it represents the data and its visual appeal</t>
  </si>
  <si>
    <t>Remember to save a picture of your visual and upload it to the community</t>
  </si>
  <si>
    <t>Go to the message where you downloaded this file</t>
  </si>
  <si>
    <t>Click the "Photos" button (camera icon)</t>
  </si>
  <si>
    <t>Competition Thread ID</t>
  </si>
  <si>
    <t>You will receive a higher score for using fewer functions and mathematical operations, so be creative on how you get to your answer!</t>
  </si>
  <si>
    <t>In your first PivotTable:</t>
  </si>
  <si>
    <t>Countries should be sorted based on the total (sum) result time of all athletes (fastest time listed first, slowest time listed last)</t>
  </si>
  <si>
    <t>No other Athlete names should be visible in your Pivot Table</t>
  </si>
  <si>
    <t>In your second PivotTable</t>
  </si>
  <si>
    <t>Countries should be sorted based on Average Result time (fastest time first, slowest time last)</t>
  </si>
  <si>
    <t>Athlete Name</t>
  </si>
  <si>
    <t>Race Position</t>
  </si>
  <si>
    <t>Interested in learning more about analyzing data in Excel?  Try this FREE online course (English)</t>
  </si>
  <si>
    <t>Below is a table about athletes that competed in the Athletics 100M event</t>
  </si>
  <si>
    <t>The query should produce a new table in the response section to the right that only contains information about the athletes that competed in Round 3</t>
  </si>
  <si>
    <t>For each athlete, list their name, country, and Result Time in ALL rounds of the competition in a single row</t>
  </si>
  <si>
    <t>When your data updates, just click refresh  No more copying and pasting over and over!</t>
  </si>
  <si>
    <t>Training (English) for these powerful tools are available on these sites</t>
  </si>
  <si>
    <t>https://www.edx.org/course/analyzing-visualizing-data-excel-microsoft-dat206x-3</t>
  </si>
  <si>
    <t>https://vlabs.holsystems.com/vlabs/technet?eng=VLabs&amp;auth=none&amp;src=vlabs&amp;altadd=true&amp;labid=26670&amp;lod=true</t>
  </si>
  <si>
    <t>These are the same tools used in Microsoft's Insights and Visualization tool PowerBI.  Learn them for Excel and you will be a PowerBI pro!</t>
  </si>
  <si>
    <t>Learn more about PowerBI here</t>
  </si>
  <si>
    <t>www.powerbi.com</t>
  </si>
  <si>
    <t>In the response section to the right, visualize the data below to best compare the growth of Broadcasting and Ticketing</t>
  </si>
  <si>
    <t>Location</t>
  </si>
  <si>
    <t>Broadcast Hours</t>
  </si>
  <si>
    <t>Broadcast Revenue</t>
  </si>
  <si>
    <t>Tickets Available</t>
  </si>
  <si>
    <t>Tickets Sold</t>
  </si>
  <si>
    <t>Ticket Revenue</t>
  </si>
  <si>
    <t>2.1.14</t>
  </si>
  <si>
    <t>2.1.15</t>
  </si>
  <si>
    <t>2.1.16</t>
  </si>
  <si>
    <t>2.1.17</t>
  </si>
  <si>
    <t>Which gymnast had the 3rd highest score? (Give your answer as the Athlete number only)</t>
  </si>
  <si>
    <t>What was the country and athlete number of the gymnast with the 4th highest score? (Give your answer with the format Country-Athlete Number)</t>
  </si>
  <si>
    <t>Which judge tended to give the lowest scores to athletes? (Give your answer as the judge number only)</t>
  </si>
  <si>
    <t>In cases where the Judge and Athlete shared the same home country, how many times was the Judge's score thrown out?</t>
  </si>
  <si>
    <t>A gymnast's final score is the average score from judges excluding the highest and lowest scores</t>
  </si>
  <si>
    <t>Table 2 shows the home country for Gymnasts</t>
  </si>
  <si>
    <t>Table 3 shows the home country for Judges</t>
  </si>
  <si>
    <t>Table 1 shows the scores for Gymnasts from 5 judges</t>
  </si>
  <si>
    <t>Table 1</t>
  </si>
  <si>
    <t>Judge #</t>
  </si>
  <si>
    <t>Table 2</t>
  </si>
  <si>
    <t>Table 3</t>
  </si>
  <si>
    <t>3.1.24</t>
  </si>
  <si>
    <t>3.1.25</t>
  </si>
  <si>
    <t>3.1.26</t>
  </si>
  <si>
    <t>3.1.27</t>
  </si>
  <si>
    <t>3.1.28</t>
  </si>
  <si>
    <t>3.1.29</t>
  </si>
  <si>
    <t>Drop Down Options</t>
  </si>
  <si>
    <t>Valid Selection</t>
  </si>
  <si>
    <t>In the response section to the right, create 2 PivotTables from this data</t>
  </si>
  <si>
    <t>Below is a table about performances in the Athletics 4 x 400M Relay Race</t>
  </si>
  <si>
    <t>Display Round 2 results ONLY.  List all countries that participated.</t>
  </si>
  <si>
    <t>For each country, there should be a single row displaying result time for Race Position 1, 2, 3, &amp; 4 as well as total race time</t>
  </si>
  <si>
    <t>List all countries that participated and their average Result Time across all Rounds and Race Positions.</t>
  </si>
  <si>
    <t>1.2.22</t>
  </si>
  <si>
    <t>1.2.23</t>
  </si>
  <si>
    <t xml:space="preserve">"Get &amp; Transform" (Power Query) allows you to automatically pull in and adjust data from many data sources. </t>
  </si>
  <si>
    <t>Use the "Get &amp; Transform" tools (Power Query) to create a refreshable query on this data</t>
  </si>
  <si>
    <t>2.1.18</t>
  </si>
  <si>
    <t>2.1.19</t>
  </si>
  <si>
    <t>https://stillmed.olympic.org/Documents/IOC_Marketing/olympic_marketing_fact_file_2016.pdf</t>
  </si>
  <si>
    <t>Which judge's scores were excluded the most? (Give your answer as judge number only)</t>
  </si>
  <si>
    <t>HALL Arman</t>
  </si>
  <si>
    <t>McQUAY Tony</t>
  </si>
  <si>
    <t>ROBERTS Gil</t>
  </si>
  <si>
    <t>MATTHEWS Peter</t>
  </si>
  <si>
    <t>ALLEN Nathon</t>
  </si>
  <si>
    <t>DUNKLEY Fitzroy</t>
  </si>
  <si>
    <t>FRANCIS Javon</t>
  </si>
  <si>
    <t>RUSSELL Alonzo</t>
  </si>
  <si>
    <t>MATHIEU Michael</t>
  </si>
  <si>
    <t>GARDINER Steven</t>
  </si>
  <si>
    <t>BROWN Chris</t>
  </si>
  <si>
    <t>WATRIN Julien</t>
  </si>
  <si>
    <t>BORLEE Dylan</t>
  </si>
  <si>
    <t>BORLEE Kevin</t>
  </si>
  <si>
    <t>BOT</t>
  </si>
  <si>
    <t>MAKWALA Isaac</t>
  </si>
  <si>
    <t>SIBANDA Karabo</t>
  </si>
  <si>
    <t>NKOBOLO Onkabetse</t>
  </si>
  <si>
    <t>MAOTOANONG Gaone Leaname</t>
  </si>
  <si>
    <t>COLLAZO William</t>
  </si>
  <si>
    <t>CHACON Adrian</t>
  </si>
  <si>
    <t>PELLICIER Osmaidel</t>
  </si>
  <si>
    <t>LESCAY Yoandys</t>
  </si>
  <si>
    <t>KRAWCZUK Lukasz</t>
  </si>
  <si>
    <t>PIETRZAK Michal</t>
  </si>
  <si>
    <t>KRZEWINA Jakub</t>
  </si>
  <si>
    <t>OMELKO Rafal</t>
  </si>
  <si>
    <t>de OLIVEIRA Pedro Luiz</t>
  </si>
  <si>
    <t>RUSSO Alexander</t>
  </si>
  <si>
    <t>dos SANTOS Peterson</t>
  </si>
  <si>
    <t>de SOUSA Hugo</t>
  </si>
  <si>
    <t>McDONALD Rusheen</t>
  </si>
  <si>
    <t>CLEMONS Kyle</t>
  </si>
  <si>
    <t>VERBURG David</t>
  </si>
  <si>
    <t>ANNE Mame-Ibra</t>
  </si>
  <si>
    <t>ATINE-VENEL Teddy</t>
  </si>
  <si>
    <t>HANN Mamadou Kasse</t>
  </si>
  <si>
    <t>JORDIER Thomas</t>
  </si>
  <si>
    <t>ZAMBRANO Anthony</t>
  </si>
  <si>
    <t>PALOMEQUE Diego</t>
  </si>
  <si>
    <t>LEMOS Carlos</t>
  </si>
  <si>
    <t>PERLAZA Jhon</t>
  </si>
  <si>
    <t>WALSH Julian Jrummi</t>
  </si>
  <si>
    <t>TAMURA Tomoya</t>
  </si>
  <si>
    <t>KITAGAWA Takamasa</t>
  </si>
  <si>
    <t>KATO Nobuya</t>
  </si>
  <si>
    <t>SOLOMON Jarrin</t>
  </si>
  <si>
    <t>GORDON Lalonde</t>
  </si>
  <si>
    <t>LENDORE Deon</t>
  </si>
  <si>
    <t>CEDENIO Machel</t>
  </si>
  <si>
    <t>NEWBOLD Stephen</t>
  </si>
  <si>
    <t>SORIANO Yon</t>
  </si>
  <si>
    <t>SANTOS Luguelin</t>
  </si>
  <si>
    <t>CHARLES Luis</t>
  </si>
  <si>
    <t>CUESTA Gustavo</t>
  </si>
  <si>
    <t>RAMIREZ Arturo</t>
  </si>
  <si>
    <t>LONGART Omar</t>
  </si>
  <si>
    <t>BRAVO Alberth</t>
  </si>
  <si>
    <t>MEZONES Freddy</t>
  </si>
  <si>
    <t>LEVINE Nigel</t>
  </si>
  <si>
    <t>WILLIAMS Delanno</t>
  </si>
  <si>
    <t>HUDSON-SMITH Matthew</t>
  </si>
  <si>
    <t>ROONEY Martyn</t>
  </si>
  <si>
    <t>PUTHANPURAKKAL Kunhu Muhammed</t>
  </si>
  <si>
    <t>YAHIYA Muhammed Anas</t>
  </si>
  <si>
    <t>DHARUN Ayyasamy</t>
  </si>
  <si>
    <t>RAJIV Arokia</t>
  </si>
  <si>
    <t>For the 3 best (fastest) countries, list the Athlete names.</t>
  </si>
  <si>
    <t>Athlete names should be sorted based on individual performance relative to teammates (fastest time listed first, slowest time listed last)</t>
  </si>
  <si>
    <t>1.1.27</t>
  </si>
  <si>
    <t>Rome</t>
  </si>
  <si>
    <t>Tokyo</t>
  </si>
  <si>
    <t>Mexico City</t>
  </si>
  <si>
    <t>Munich</t>
  </si>
  <si>
    <t>Montreal</t>
  </si>
  <si>
    <t>Moscow</t>
  </si>
  <si>
    <t>Los Angeles</t>
  </si>
  <si>
    <t>Seoul</t>
  </si>
  <si>
    <t>Barcelona</t>
  </si>
  <si>
    <t>Atlanta</t>
  </si>
  <si>
    <t>Sydney</t>
  </si>
  <si>
    <t>Athens</t>
  </si>
  <si>
    <t>Beijing</t>
  </si>
  <si>
    <t>HUN</t>
  </si>
  <si>
    <t>J1</t>
  </si>
  <si>
    <t>J2</t>
  </si>
  <si>
    <t>J3</t>
  </si>
  <si>
    <t>J4</t>
  </si>
  <si>
    <t>J5</t>
  </si>
  <si>
    <t>Chinese</t>
  </si>
  <si>
    <t>Welcome to Round 2!</t>
  </si>
  <si>
    <t>Bienvenida a la segunda Ronda!</t>
  </si>
  <si>
    <t xml:space="preserve">Abajo podrán encontrar una tabla sobre el redimiento de los atletas en la carrera de relevos  4 x 400M </t>
  </si>
  <si>
    <t>En la sección de respuestas a la derecha, cree dos Tablas dinámicas</t>
  </si>
  <si>
    <t>En la primera Tabla dinámica:</t>
  </si>
  <si>
    <t>Mostrar UNICAMENTE la Ronda 2. Lista de todos los países que participaron.</t>
  </si>
  <si>
    <t>Los países deben ser ordenados en base al Total (SUMA) del tiempo de resultado de los atletas (el más rápido primero, y el más lento de último)</t>
  </si>
  <si>
    <t>Para cada país, debería haber una sola fila mostrando el resultado para la posición de la carrera 1, 2, 3 y 4 así como tiempo de carrera total</t>
  </si>
  <si>
    <t>No deben verse en la Tabla dinámica otros nombres de atleta .</t>
  </si>
  <si>
    <t>Para los 3 mejores países (más rápidos), lista de los nombres de atleta.</t>
  </si>
  <si>
    <t>Nombres de atleta deben ordenarse en base a rendimiento individual en relación con los compañeros de equipo (tiempo más rápido primero, tiempo más lento de último)</t>
  </si>
  <si>
    <t>En la segunda tabla dinámica</t>
  </si>
  <si>
    <t>Lista de todos los países que participaron y su tiempo promedio de resultado en todas las rondas y posiciones de la carrera.</t>
  </si>
  <si>
    <t>Países deben ordenarse en base al tiempo de resultado promedio (el mayor tiempo en primer lugar, el más lento de último)</t>
  </si>
  <si>
    <t>Fuente de datos:</t>
  </si>
  <si>
    <t>Tabla 1: Rendimiento en todas las rondas</t>
  </si>
  <si>
    <t>Número de Ronda</t>
  </si>
  <si>
    <t>Nombre del atleta</t>
  </si>
  <si>
    <t>Posición en la carrera</t>
  </si>
  <si>
    <t>Tiempo de Resultado(s)</t>
  </si>
  <si>
    <t>¿Interesado en aprender más acerca de análisis de datos en Excel?  Pruebe este curso gratuito en línea (Inglés)</t>
  </si>
  <si>
    <t>Relevo de datos- Parte 2</t>
  </si>
  <si>
    <t xml:space="preserve">Abajo está una tabla sobre los atletas que compitieron en atletismo 100 </t>
  </si>
  <si>
    <t>La tabla 1 contiene el funcionamiento de cada atetla en 3 rondas de carreras</t>
  </si>
  <si>
    <t>Utilizar  "Obtener &amp; transformar" (PowerQuery) para crear un query actualizable.</t>
  </si>
  <si>
    <t>El query  debe producir una nueva tabla en la sección de respuesta a la derecha que sólo contiene información sobre los atletas que compitieron en la ronda 3</t>
  </si>
  <si>
    <t>Para cada atleta, la lista su nombre, país y tiempo de resultado en las rondas de la competencia en una sola fila</t>
  </si>
  <si>
    <t>Información en la tabla debe aparecer exactamente como se muestra en las tablas de datos</t>
  </si>
  <si>
    <t>Nombres de atleta deben ordenarse en base a su desempeño en la ronda 3 (tiempo más rápido del resultado muestra en primer lugar, más lento tiempo de resultado aparece último)</t>
  </si>
  <si>
    <t>Si los atletas tienen el mismo tiempo de resultado en la ronda 3, clasificar más atletas usando tiempo de resultado 2 ronda (el resultado más rápido tiempo primero)</t>
  </si>
  <si>
    <t>Tabla 1: Rendimiento</t>
  </si>
  <si>
    <t>Tiempo de resultados</t>
  </si>
  <si>
    <t>"Obtener y transformar" (PowerQuery) le permite automáticamente traer y ajustar datos de muchas fuentes de datos.</t>
  </si>
  <si>
    <t>Cuando haya actualización de datos, sólo con un click puede refrescar la información. Ya no tiene que copiar y pegar una y otra vez!</t>
  </si>
  <si>
    <t>Capacitación  (en Inglés) sobre estas poderosas herramientas está disponibles en los siguientes sitios</t>
  </si>
  <si>
    <t>Estos son los mismos instrumentos utilizados en perspectivas de Microsoft y la herramienta de visualización de PowerBI.  Aprender Excel y será un PowerBI pro!</t>
  </si>
  <si>
    <t>Aprenda más acerca de PowerBI aquí</t>
  </si>
  <si>
    <t>Gimnasi de gráficos</t>
  </si>
  <si>
    <t>En la sección de respuesta a la derecha, visualizar los datos a continuación para comparar mejor el crecimiento de la difusión y venta de boletos</t>
  </si>
  <si>
    <t>Se calificará su gráfica por lo bien que representa los datos y su atractivo visual</t>
  </si>
  <si>
    <t>Recuerde guardar una imagen de su graficay subirlo a la comunidad de Excel donde se registró</t>
  </si>
  <si>
    <t>Para obtener instrucciones detalladas sobre cómo subir tu foto, ver hoja "04" de este libro</t>
  </si>
  <si>
    <t>Lugar</t>
  </si>
  <si>
    <t>Difusión</t>
  </si>
  <si>
    <t>Boletos disponibles</t>
  </si>
  <si>
    <t>Boletos vendidos</t>
  </si>
  <si>
    <t>(000,000s)</t>
  </si>
  <si>
    <t>(US$ 000,000s)</t>
  </si>
  <si>
    <t>Ventas de difusión</t>
  </si>
  <si>
    <t>Ventas de Boletos</t>
  </si>
  <si>
    <t>Lucha de fórmulas</t>
  </si>
  <si>
    <t>Usted puede utilizar el espacio de trabajo a la derecho para hacer cálculos adicionales y apoyar tus respuestas.</t>
  </si>
  <si>
    <t>Fórmulas de respuesta pueden hacer referencia a los cálculos hechos en el espacio de trabajo</t>
  </si>
  <si>
    <t>Sus respuestas serán calificadas por responder con precisión a la pregunta, incluso si los datos cambian.</t>
  </si>
  <si>
    <t>Se recibe una puntuación más alta con el uso de menos funciones y operaciones matemáticas en esta hoja de trabajo, así que sea creativo sobre cómo llegar a su respuesta.</t>
  </si>
  <si>
    <t>La tabla 1 muestra los resultados para los gimnastas de 5 jueces</t>
  </si>
  <si>
    <t>Puntuación final del gimnasta es la puntuación media de jueces descartando la más alta y puntuaciones más bajas</t>
  </si>
  <si>
    <t>La tabla 2 muestra el país de origen para cada gimnasta</t>
  </si>
  <si>
    <t>La tabla 3 muestra el país de origen para los jueces</t>
  </si>
  <si>
    <t>¿Que gimnasta tuvo la 3ra mejor puntuación? (Use el número de atleta sólo para dar su respuesta)</t>
  </si>
  <si>
    <t>¿Cuál fue el número de país y atleta del gimnasta con la 4 º puntuación máxima? (De su respuesta con el formato de país- número atleta)</t>
  </si>
  <si>
    <t>¿Que juez suele dar las puntuaciones más bajas a los atletas? (Dar la respuesta como el número de juez solamente)</t>
  </si>
  <si>
    <t>¿Cuales puntuaciones de los jueces que fueron los más bajos? (Para dar su respuesta como juez número solamente)</t>
  </si>
  <si>
    <t>En casos donde el juez y el atleta comparten el mismo país, ¿cuántas veces la puntuación del juez fue desechada?</t>
  </si>
  <si>
    <t>Tabla 1</t>
  </si>
  <si>
    <t>Número de atleta</t>
  </si>
  <si>
    <t>Número de Juez</t>
  </si>
  <si>
    <t>Bienvenue au 2e tour!</t>
  </si>
  <si>
    <t>Voici ci-dessous une table des performances lors d'une course relais d'athlètes de 4 x 400M</t>
  </si>
  <si>
    <t>Dans la section réponse sur la droite, créez 2 tables pivot</t>
  </si>
  <si>
    <t>Dans votre 1ère table pivot:</t>
  </si>
  <si>
    <t xml:space="preserve">Ne montrer QUE le 2nd tour. Etablissez une liste de tous les pays qui ont participé. </t>
  </si>
  <si>
    <t xml:space="preserve">Les pays doivent être triés sur base du total (somme) des temps de résultats de tous les athlètes (temps le plus rapide en premier, temps le plus lent en dernier) </t>
  </si>
  <si>
    <t xml:space="preserve">Pour chaque pays, il doit y avoir une seule colonne montrant les temps de résultats pour la position de course 1, 2, 3 &amp; 4 ainsi que le temps total de la course </t>
  </si>
  <si>
    <t xml:space="preserve">Aucun autre nom d'athlète ne doit être visite sur votre table pivot </t>
  </si>
  <si>
    <t>Pour les 3 meilleurs pays (les plus rapides), établissez une liste des noms des athlètes.</t>
  </si>
  <si>
    <t xml:space="preserve">Les noms des athlètes doivent être triés sur base de leur performance individuelle comparée à celle de leurs co-équipiers (temps le plus rapide en premier, le plus lent en dernier) </t>
  </si>
  <si>
    <t>Dans votre seconde table pivot:</t>
  </si>
  <si>
    <t xml:space="preserve">Effectuez la liste de tous les pays qui ont participé et leur temps de résultat moyen pour tous les tours et positions de course </t>
  </si>
  <si>
    <t>Les pays doivent être triés sur base du temps de résultat moyen (temps le plus rapide en premier, temps le plus lent en dernier)</t>
  </si>
  <si>
    <t>Table 1: Performance pour tous les cours</t>
  </si>
  <si>
    <t>Nom de l'athlète</t>
  </si>
  <si>
    <t>Position dans la course</t>
  </si>
  <si>
    <t xml:space="preserve">Souhaitez-vous en savoir plus sur l'analyse de données dans Excel? Essayez ce cours gratuit en ligne (en anglais) </t>
  </si>
  <si>
    <t xml:space="preserve">La table ci-dessous montre les athlètes qui ont participé à un événement d'athlétimes de 110M </t>
  </si>
  <si>
    <t>La table 1 contient les performances de chaque athlète en 3 tours de course</t>
  </si>
  <si>
    <t xml:space="preserve">Utilisez l'outil "obtenir et transformer" (Power Query) pour créer une nouvelle manipulation </t>
  </si>
  <si>
    <t xml:space="preserve">Cette manipulation devrait engendrer une nouvelle table dans la section réponse sur la droite qui contient uniquement des informations sur les athlètes ayant participé au 3ème tour </t>
  </si>
  <si>
    <t xml:space="preserve">Pour chaque athlète, établissez une liste de leur nom, pays et temps de résultat pour TOUS les tours de la compétition sous une seule colonne </t>
  </si>
  <si>
    <t xml:space="preserve">Les informations de votre table doivent apparaître EXACTEMENT comme montré dans les tables de données fournies </t>
  </si>
  <si>
    <t xml:space="preserve">Les noms des athlètes doivent être triés basés sur leur performance au tour 3 (temps de résultat le plus rapide en premier, le plus lent en dernier) </t>
  </si>
  <si>
    <t xml:space="preserve">Si des athlètes ont le même temps de résultat au 3ème tour, veuillez trier ces athlètes sur base de leur temps de résultat au 2nd tour (temps de résultat le plus rapide en premier) </t>
  </si>
  <si>
    <t>"Obtenir et transformer" (Power Query) vous permet d'entrer et de modifier automatiquement des données depuis plusieurs sources de données.</t>
  </si>
  <si>
    <t xml:space="preserve">Lorsque vos données se mettent à jour, cliquez juste sur rafraîchir  C'est fini de faire des copier coller incessants! </t>
  </si>
  <si>
    <t xml:space="preserve">Des formations (en anglais) sur ces outils puissants sont disponibles sur les sites suivants: </t>
  </si>
  <si>
    <t xml:space="preserve">Les mêmes outils sont utilisés dans l'outil perspicace et visuel de Microsoft: PowerBI. Apprenez-les dans Excel, et vous serez un pro de PowerBI! </t>
  </si>
  <si>
    <t xml:space="preserve">Apprenez-en plus sur PowerBI ici </t>
  </si>
  <si>
    <t xml:space="preserve">La table ci-dessous représente quelques dates historiques des Jeux Olympiques </t>
  </si>
  <si>
    <t>Dans la section réponse sur la droite, établissez un visuel des données ci-dessous afin de comparer au mieux la croissance de la diffusion et du revenu de tickets</t>
  </si>
  <si>
    <t xml:space="preserve">Votre graphique sera noté pour la façon dont il représente les données et son aspect visuel </t>
  </si>
  <si>
    <t xml:space="preserve">N'oubliez pas de sauver une photo de votre visuel et de le télécharger sur la communeauté </t>
  </si>
  <si>
    <t>Pour des instructions détaillées sur la façon de télécharger la photo, veuillez vous référer à l'onglet "04" de ce classeur</t>
  </si>
  <si>
    <t>Heures de diffusion</t>
  </si>
  <si>
    <t>Revenu de diffusion</t>
  </si>
  <si>
    <t>Tickets disponibles</t>
  </si>
  <si>
    <t>Tickets vendus</t>
  </si>
  <si>
    <t>Revenu des tickets</t>
  </si>
  <si>
    <t>Combat de formules</t>
  </si>
  <si>
    <t>Répondez aux questions à l'aide des données ci-dessous</t>
  </si>
  <si>
    <t xml:space="preserve">Utilisez des formules pour répondre automatiquement aux réponses si les données changent </t>
  </si>
  <si>
    <t xml:space="preserve">Vous pouvez utiliser l'espace de travail sur la droite pour faire des calculs additionnels pour vous aider à répondre </t>
  </si>
  <si>
    <t>Vos formules de réponse peuvent se référer à des calculs faits dans votre espace de travail</t>
  </si>
  <si>
    <t xml:space="preserve">Vos réponses seront notées selon la précision avec laquelle vous répondrez à la question, et ce même si les données changent </t>
  </si>
  <si>
    <t>Vous recevrez une note plus élevée si vous utilisez moins de fonctions et opérations mathématiques sur ce classeur, soyez donc créatifs quant à la manière d'obtenir votre réponse!</t>
  </si>
  <si>
    <t xml:space="preserve">La table 1 montre les scores de 5 juges pour ces gymnastes </t>
  </si>
  <si>
    <t xml:space="preserve">Le score final d'un gymnaste est le score moyen de chaque juge, en excluant le score le plus haut et le score le plus faible </t>
  </si>
  <si>
    <t xml:space="preserve">La table 2 indique le pays d'origine de chaque gymnaste </t>
  </si>
  <si>
    <t>La table 3 montre le pays d'origine des juges</t>
  </si>
  <si>
    <t xml:space="preserve">Quel athlète avait le 3ème score le plus élevé? (Donnez votre réponse en indiquant uniquement le numéro d'athlète) </t>
  </si>
  <si>
    <t xml:space="preserve">Quel était le pays et numéro d'athlète du gymnaste ayant les 4 scores les plus élevés? (Donnez votre réponse sous le format Pays-Numéro d'athlète) </t>
  </si>
  <si>
    <t xml:space="preserve">Quel juge avait tendance à donner les scores les plus faibles aux athlètes (Donnez votre réponse en indiquant uniquement le numéro du juge) </t>
  </si>
  <si>
    <t xml:space="preserve">Quel juge a vu ses scores négligés plus que ceux des autres? (Donnez votre réponse en indiquant uniquement le numéro du juge) </t>
  </si>
  <si>
    <t xml:space="preserve">Dans les cas où le juge et l'athlète venaient du même pays d'origine, combien de fois le score du juge a-t-il été rejeté? </t>
  </si>
  <si>
    <t># Juge</t>
  </si>
  <si>
    <t xml:space="preserve"> # Juge</t>
  </si>
  <si>
    <t>Welkom in Ronde 2!</t>
  </si>
  <si>
    <t>Velkommen til 2. runde!</t>
  </si>
  <si>
    <t>第 2 ラウンドへようこそ!</t>
  </si>
  <si>
    <t>Hieronder de tabel met de prestaties in 4 x 400 m</t>
  </si>
  <si>
    <t>Maak 2 Pivot Tables in de antwoordsectie aan de rechterkant</t>
  </si>
  <si>
    <t>In je eerste Pivot Table:</t>
  </si>
  <si>
    <t>Geef ENKEL ronde 2 weer. Lijst alle deelnemende landen op.</t>
  </si>
  <si>
    <t>Landen dienen gerangschikt te worden volgens tijd (de snelste atleten en landen komen bovenaan te staan, de traagste onderaan)</t>
  </si>
  <si>
    <t>Voor ieder land wordt een rij voorzien, waarin zowel de tijd voor positie 1, 2, 3 en 4 als de totale tijd weergegeven worden</t>
  </si>
  <si>
    <t>Geen enkele andere atleet mag in de Pivot Table weergegeven worden.</t>
  </si>
  <si>
    <t>De namen van de atleten van de 3 beste (snelste) landen worden opgelijst.</t>
  </si>
  <si>
    <t>Namen van de atleten worden gerangschikt op basis van hun individuele prestaties ten opzichte van teamgenoten (de snelste tijd wordt eerst getoond, de traagste tijd laatst)</t>
  </si>
  <si>
    <t>In je tweede Pivot Table:</t>
  </si>
  <si>
    <t>Lijst alle landen op die deelgenomen hebben met hun gemiddeld resultaat/tijd over alle rondes heen en hun wedstrijdposities.</t>
  </si>
  <si>
    <t>Landen worden gerangschikt op basis van gemiddeld resultaat/tijd (snelste tijd eerst, laatste tijd laatst)</t>
  </si>
  <si>
    <t>Databron:</t>
  </si>
  <si>
    <t>Tabel 1: Prestaties alle rondes</t>
  </si>
  <si>
    <t>Ronde</t>
  </si>
  <si>
    <t>Naam atleet</t>
  </si>
  <si>
    <t>Positie</t>
  </si>
  <si>
    <t>Resultaat (tijd)</t>
  </si>
  <si>
    <t>Interesse om meer te weten te komen over data-analyse in Excel? Volg deze GRATIS online cursus! (Engelstalige)</t>
  </si>
  <si>
    <t>Hieronder de tabel met de prestaties in de 100 m</t>
  </si>
  <si>
    <t>Tabel 1 geeft de prestaties van de atleet weer, en dit van de 3 rondes.</t>
  </si>
  <si>
    <t>Gebruik de "Ophalen en transformeren" functie (PowerQuery) om een vernieuwbare verbinding te maken.</t>
  </si>
  <si>
    <t>De verbindingen zullen een nieuwe tabel genereren in de antwoordsectie op de rechterzijde. Deze tabel zal enkel informatie bevatten over atleten die deelgenomen hebben in ronde 3.</t>
  </si>
  <si>
    <t>Lijst voor iedere atleet de volgende zaken in 1 lijn op: naam, land en resultaat/tijd in alle rondes.</t>
  </si>
  <si>
    <t>Alle info in je tabel dient exact overeen te komen met de info zoals vermeld in de meegegeven tabellen.</t>
  </si>
  <si>
    <t>Namen van atleten worden gerangschikt volgens hun prestaties in ronde 3 (snelste tijd eerst, traagste tijd laatst)</t>
  </si>
  <si>
    <t>Indien atleten deze tijd behalen in ronde 3, rangschik vervolgens de atleten naargelang hun tijd in ronde 2 (snelste tijd eerst, traagste tijd laatst)</t>
  </si>
  <si>
    <t>Tabel 1: Prestaties</t>
  </si>
  <si>
    <t>"Ophalen en transformeren" (PowerQuery) laat je toe om automatisch data van verschillende bronnen op te vragen en aan te passen.</t>
  </si>
  <si>
    <t>Wanneer je data aan het updaten is, klik op "Vernieuwen". Eindeloos kopiëren en plakken is voorgoed verleden tijd!</t>
  </si>
  <si>
    <t>Opleidingen (Engelstalig) voor deze krachtige tools zijn beschikbaar op de volgende websites.</t>
  </si>
  <si>
    <t>Dit zijn dezelfde tools die gebruikt worden in Microsoft's Insights &amp; Visualization tool PowerBI.  Ontdek de tools voor Excel en word een PowerBI pro!</t>
  </si>
  <si>
    <t>Ontdek meer over PowerBI</t>
  </si>
  <si>
    <t>Onderstaande tabel toont historische data over de Olympische Spelen.</t>
  </si>
  <si>
    <t>In de antwoordsectie op de rechterkant visualeer je de data om de groei van de omroepopbrengst en ticketopbrengst te vergelijken.</t>
  </si>
  <si>
    <t>Je grafiek zal worden beoordeeld op basis van de visuele stijl en duidelijkheid.</t>
  </si>
  <si>
    <t>Vergeet niet dat je je grafiek dient op te slaan als afbeelding en te uploaden naar de online community.</t>
  </si>
  <si>
    <t>Voor gedetailleerde instructies over hoe je je afbeelding dient te uploaden, zie werkblad "04" van deze werkmap.</t>
  </si>
  <si>
    <t>Locatie</t>
  </si>
  <si>
    <t>Zendtijd</t>
  </si>
  <si>
    <t>Opbrengst</t>
  </si>
  <si>
    <t>Beschikbare tickets</t>
  </si>
  <si>
    <t>Verkochte tickets</t>
  </si>
  <si>
    <t>Ticketopbrengst</t>
  </si>
  <si>
    <t>Beantwoord de vragen, gebruik makende van de data hieronder.</t>
  </si>
  <si>
    <t>Gebruik formules zodat je antwoorden automatisch aangepast worden van zodra er wijzigingen in de data zijn.</t>
  </si>
  <si>
    <t>Je kan de werkruimte aan de rechterkant gebruiken om extra berekeningen te doen, die je antwoorden kunnen ondersteunen.</t>
  </si>
  <si>
    <t>Formule-antwoorden kunnen verwijzen naar de berekeningen in je werkruimte.</t>
  </si>
  <si>
    <t>Je antwoorden zullen beoordeeld en gequoteerd worden op basis van de juistheid van je antwoord. Zelfs als de data wijzigt.</t>
  </si>
  <si>
    <t>Je zult een hogere score toegewezen krijgen als je minder functies en wiskundige berekeningen gebruikt. Wees dus creatief in je antwoord!</t>
  </si>
  <si>
    <t>Tabel 1 geeft de scores weer van de gymnasten van 5 jury's.</t>
  </si>
  <si>
    <t>De finale score van een gymnast is het gemiddelde van alle scores gegeven door de jury's (de hoogste en laagste scores worden dus genegeerd).</t>
  </si>
  <si>
    <t>Tabel 2 geeft het land weer van de gymnasten.</t>
  </si>
  <si>
    <t>Tabel 3 toont het land van de jury's.</t>
  </si>
  <si>
    <t>Antwoorden</t>
  </si>
  <si>
    <t>Welke gymnast had de 3e hoogste score? (Formuleer je antwoord als het nummer van de atleet.)</t>
  </si>
  <si>
    <t>Uit welk land kwam de atleet met de 4de hoogte score en wat was zijn nummer? (Formuleer je antwoord in het volgende formaat: land-nummer atleet.)</t>
  </si>
  <si>
    <t>Welke jury had de neiging om de laagste scores aan de atleten te geven? (Formuleer je antwoord als het nummer van de jury.)</t>
  </si>
  <si>
    <t>Van welke jury werden de scores het meest genegeerd? (Formuleer je antwoord als het nummer van de jury.)</t>
  </si>
  <si>
    <t>In gevallen waar de jury en de atleet van hetzelfde land afkomstig waren, hoeveel keer werd de score van de jury verworpen?</t>
  </si>
  <si>
    <t>Tabel 1</t>
  </si>
  <si>
    <t>Jury #</t>
  </si>
  <si>
    <t>Tabel 2</t>
  </si>
  <si>
    <t>Tabel 3</t>
  </si>
  <si>
    <t>Data stafet - Del 1</t>
  </si>
  <si>
    <t>Nedenfor findes en tabel der viser præstationer i atletikkens 4x400M stafetløb</t>
  </si>
  <si>
    <t>I svarsektionen til højre skal du lave 2 pivottabeller</t>
  </si>
  <si>
    <t>I din første pivottabel:</t>
  </si>
  <si>
    <t>Vis kun Runde 2. Lav en liste over alle lande der har deltaget.</t>
  </si>
  <si>
    <t>Landene skal være sorteret efter den totale resultattid for deres atleter. (hurtigste tid først, langsomste tid sidst)</t>
  </si>
  <si>
    <t>For hvert land, skal der være en enkelt række der viser resultattiden for løbbets position 1, 2, 3 og 4, såvel som den totale resultattid</t>
  </si>
  <si>
    <t>Ingen andre atletnavne skal være synlig i din pivottabel</t>
  </si>
  <si>
    <t>For de 3 bedste (hurtigste) lande, lave en liste med deres atleters navne.</t>
  </si>
  <si>
    <t>Atleternes navne skal være sorteret baseret p åderes individuelle præstation i forhold til deres holdkammerater (hurtigste tid først, langsomste tid sidst)</t>
  </si>
  <si>
    <t>I din anden pivottabel:</t>
  </si>
  <si>
    <t>Lav en liste med alle de deltagende lande, gennemsnittet af deres resultattid over alle runder og deres løbspositioner</t>
  </si>
  <si>
    <t>Lande skal være sorteret efter gennemsnittet af deres resultattid (hurtigste tid først, langsomste tid sidst)</t>
  </si>
  <si>
    <t>Datakilde:</t>
  </si>
  <si>
    <t>Tabel 1: Præstationer i alle runder</t>
  </si>
  <si>
    <t>Atlets navn</t>
  </si>
  <si>
    <t>Løbs position</t>
  </si>
  <si>
    <t>Resultattid</t>
  </si>
  <si>
    <t xml:space="preserve">Interesseret i at lære mere om analysering af data i Excel? Prøv dette GRATIS online kursus (Engelsk): </t>
  </si>
  <si>
    <t>Data stafet - Del 2</t>
  </si>
  <si>
    <t>Nedenfor findes en tabel der viser alle de atleter der har konkurreret i 100M løb</t>
  </si>
  <si>
    <t>Tabel 1 indeholder hver atlets præstationer i 3 runder af løb</t>
  </si>
  <si>
    <t>Brug "Hent &amp; Transformer" værktøjerne (PowerQuery) til at lave en foresrpøgsel der kan opdateres</t>
  </si>
  <si>
    <t>Forespørgslen skal lave en ny tabel i svarsektionen til højre, der kun viser de atleter som har konkurreret i runde 3</t>
  </si>
  <si>
    <t>For hver atlet skal du liste deres navn, land og resultattid i alle runderne, i en enkelt række</t>
  </si>
  <si>
    <t>Informationen i din tabel skal være fuldstændig ens med det der står i den givede data tabel.</t>
  </si>
  <si>
    <t>Atleternes navne skal være sorteret baseret på deres præstation i runde 3 (hurtigste resultattid først, langsomste resultattid til sidst)</t>
  </si>
  <si>
    <t>Hvis atleterne har den samme resultattid i runde 3, da skal de sorteres efter deres resultattid i runde 2 (hurtigste resultattid først)</t>
  </si>
  <si>
    <t>Tabel 1: Præstationer</t>
  </si>
  <si>
    <t>"Hent og transformer" (PowerQuery) giver dig mulighed for at hente og manipulere data fra flere forskellige datakilder</t>
  </si>
  <si>
    <t>Når din data ændres, kan du bare trykke opdater. Aldrig mere kopiere og sætte inde hele tiden.</t>
  </si>
  <si>
    <t>Træning (engelsk) indenfor disse værktøjer kan findes på disse hjemmesider:</t>
  </si>
  <si>
    <t>Dette er de samme værktøjer som er brugt af Microsoft's Indblik- og visualiseringsværktøj PowerBI. Lær at bruge dem med Excel og du bliver en superbruger i PowerBI</t>
  </si>
  <si>
    <t>Lær mere om PowerBI her</t>
  </si>
  <si>
    <t>Graf gymnastik</t>
  </si>
  <si>
    <t>Tabellen nedenfor viser en række historiske data om de olympiske lege</t>
  </si>
  <si>
    <t>I svarsektionen til højre, skal du visualisere dataen fra tabellen, for at kunne sammenligne væksten i Udsendelser og Billetsalg bedst</t>
  </si>
  <si>
    <t>Din graf vil blive bedømt på hvor godt den repræsentere dataen og grafens udseende.</t>
  </si>
  <si>
    <t>Lokation</t>
  </si>
  <si>
    <t>Udsendelsestid</t>
  </si>
  <si>
    <t>Udsendelsesomsætning</t>
  </si>
  <si>
    <t>Billetter tilgængelige</t>
  </si>
  <si>
    <t>Billetter solgt</t>
  </si>
  <si>
    <t>Billetomsætning</t>
  </si>
  <si>
    <t>Formel wrestling</t>
  </si>
  <si>
    <t>Du vil få flere point for at bruge så få formler og matematiske operationer som muligt i dette arbejdsark, så vær kreativ med hvordan du finder dine svar!</t>
  </si>
  <si>
    <t>Tabel 1 viser dommernes karaktere til gymnasterne</t>
  </si>
  <si>
    <t>En gymnasts endelige karakter, er den gennemsnitlige karakter fra dommerene, uden at kigge på den højste og laveste karakter</t>
  </si>
  <si>
    <t>Tabel 2 viser hjemlandene for gymnasterne</t>
  </si>
  <si>
    <t xml:space="preserve">Tabel 3 viser hjemlandene for dommerene </t>
  </si>
  <si>
    <t>Hvilken gymnast havde den tredjehøjeste karakter? (Svar kun med atletens nummer)</t>
  </si>
  <si>
    <t>Find den gymnast der havde den fjerdehøjeste karakter og giv dennes nummer og land</t>
  </si>
  <si>
    <t>Hvilken dommer har tendens til at give den laveste karakter til atleterne? (giv dommerens nummer som svar)</t>
  </si>
  <si>
    <t>Hvilken dommers karaktere blev udelukket mest? (giv kun dommerens nummer som svar)</t>
  </si>
  <si>
    <t xml:space="preserve">I de tilfælde hvor dommeren og atleten var fra samme land, hvor mange gange blev dommerens karakter udelukket? </t>
  </si>
  <si>
    <t>Atletnummer</t>
  </si>
  <si>
    <t>Dommernummer</t>
  </si>
  <si>
    <t>Alla oleva taulukko sisältää tietoa 4x400 metrin viestin lopputuloksista.</t>
  </si>
  <si>
    <t xml:space="preserve">Luo oikealla olevaan vastausosioon kaksi (2) Pivot-taulukkoa </t>
  </si>
  <si>
    <t>Ensimmäisessä Pivot-taulukossa listaa seuraavat asiat:</t>
  </si>
  <si>
    <t>Näytä VAIN erän 2 tiedot. Listaa kaikki maat, jotka osallistuivat.</t>
  </si>
  <si>
    <t>Maat pitää järjestää kaikkien urheilijoiden loppuaikojen yhteenlasketun (summa) ajan perusteella (nopein aika ensin, hitain aika viimeisenä).</t>
  </si>
  <si>
    <t xml:space="preserve">Jokaisella maalla pitää olla yksi rivi, joka näyttää loppuajan viestiosuuksilla 1,2,3 ja 4 sekä viestin yhteenlasketun loppuajan. </t>
  </si>
  <si>
    <t>Muiden urheilijoiden nimiä ei saa näkyä Pivot-taulukossa.</t>
  </si>
  <si>
    <t>Listaa kolmen (3) parhaimman (nopeimman) maan urheilijoiden nimet.</t>
  </si>
  <si>
    <t xml:space="preserve">Urheilijoiden nimet pitää olla järjestetty henkilökohtaisen tuloksen perusteella suhteessa oman joukkueen muihin kilpailijoihin (nopein loppuaika ensin, hitain loppuaika viimeiseksi). </t>
  </si>
  <si>
    <t>Toisessa Pivot-taulukossa listaa seuraavat asiat:</t>
  </si>
  <si>
    <t>Listaa kaikki maat, jotka osallistuivat ja kunkin maan loppuaikojen keskiarvo kaikista eristä ja kaikista viestiosuuksista.</t>
  </si>
  <si>
    <t>Maat tulee listata loppuaikojen keskiarvon mukaisessa järjestyksessä (nopein aika ensin, hitain aika viimeiseksi).</t>
  </si>
  <si>
    <t>Urheilijan nimi</t>
  </si>
  <si>
    <t>Viestiosuus</t>
  </si>
  <si>
    <t>Haluaisitko oppia lisää tiedon analysoinnista Excelissä? Kokeile tätä maksutonta verkkokurssia (englanniksi)</t>
  </si>
  <si>
    <t>Datanmurskausviesti - Osa 2</t>
  </si>
  <si>
    <t>Alla on taulukko urheilijoista, jotka osallistuivat 100 metrin pikajuoksuun.</t>
  </si>
  <si>
    <t>Taulukko 1 sisältää jokaisen urheilijan tulokset kilpailun kolmessa erässä.</t>
  </si>
  <si>
    <t>Käytä "Hae ja muunna" -toimintoa (Power Query) luodaksesi päivitettävän kyselyn.</t>
  </si>
  <si>
    <t>Kyselyn tulee luoda oikealla olevaan vastausosioon uusi taulukko, joka sisältää ainoastaan tietoa urheilijoista, jotka kilpailivat erässä kolme (3).</t>
  </si>
  <si>
    <t>Listaa jokaisen urheilijan osalta yhdellä rivillä heidän nimi, maa ja JOKAISEN erän loppuaika.</t>
  </si>
  <si>
    <t>Kaiken tiedon taulukossasi tulee olla AIVAN SAMALLA tavalla kuin se on listattu annetuissa lähtötaulukoissa.</t>
  </si>
  <si>
    <t>Urheilijoiden nimet tulee olla järjestetty erän kolme (3) tuloksen mukaan (nopein loppuaika ensin ja hitain loppuaika viimeisenä).</t>
  </si>
  <si>
    <t>Jos useammalla urheilijalla oli sama loppuaika erässä kolme (3), järjestä nämä urheilijat lisäksi erän kaksi (2) loppuaikojen mukaisessa järjestyksessä (nopein loppuaika ensin ja hitain loppuaika viimeisenä).</t>
  </si>
  <si>
    <t>1.2.24</t>
  </si>
  <si>
    <t>"Hae ja muunna" -toiminto (Power Query) mahdollistaa automaattisen tiedon hakemisen ja yhdistämisen monista tietolähteistä.</t>
  </si>
  <si>
    <t xml:space="preserve">Kun lähdetieto muuttuu, napsauta vain Päivitä. Ei enää toistuvaa kopiointia ja liittämistä. </t>
  </si>
  <si>
    <t>Löydät näitä tehokkaita työkaluja käsitteleviä koulutuksia näiltä sivuilta (englanniksi).</t>
  </si>
  <si>
    <t>Näitä samoja työkaluja käytetään Microsoftin Power BI -nimisessä raportointi- ja analysointipalvelussa. Kun opit ne Excelissä sinusta tulee myös Power Bi -guru!</t>
  </si>
  <si>
    <t>Tutustu Power BI:hin täällä</t>
  </si>
  <si>
    <t>Visualisoi tietoa oikealla olevaan vastausosioon niin, että se kaikkein havainnollisimmalla tavalla vertailee olympialaisten televisioinnin ja lipunmyynnin kasvua.</t>
  </si>
  <si>
    <t>Muista tallentaa kaaviosi kuva ja ladata se myös Excel-yhteisön sivulle.</t>
  </si>
  <si>
    <t>Yksityiskohtaiset ohjeet kuvan julkaisemiseksi löydät tämän työkirjan taulukosta nimeltä "04".</t>
  </si>
  <si>
    <t>Vuosi</t>
  </si>
  <si>
    <t>Sijainti</t>
  </si>
  <si>
    <t>Televisiointi tunteina</t>
  </si>
  <si>
    <t>Televisioinnin tulot</t>
  </si>
  <si>
    <t>Saatavilla olevat liput</t>
  </si>
  <si>
    <t>Myydyt liput</t>
  </si>
  <si>
    <t>Lipputulot</t>
  </si>
  <si>
    <t>Käytä kaavoja, joissa vastauksesi päivittyvät automaattisesti mikäli tiedot muuttuvat.</t>
  </si>
  <si>
    <t>Saat enemmän pisteitä käyttämällä vähemmän funktioita ja matemaattisia operaattoreita työkirjassasi, joten ole mahdollisimman luova vastatessasi!</t>
  </si>
  <si>
    <t>Taulukko 1 näyttää jokaisen voimistelijan viideltä (5) tuomarilta saamat pisteet</t>
  </si>
  <si>
    <t>Voimistelijan lopullinen pistemäärä on keskiarvo tuomareiden antamista pisteistä, joista on ensin pudotettu pois korkein ja matalin tuomareiden antama pistemäärä.</t>
  </si>
  <si>
    <t>Taulukko 2 kertoo jokaisen voimistelijan edustaman maan</t>
  </si>
  <si>
    <t>Taulukko 3 kertoo jokaisen tuomarin edustaman maan</t>
  </si>
  <si>
    <t>Vastaus</t>
  </si>
  <si>
    <t>Kenellä voimistelijoista on kolmanneksi (3.) korkein pistemäärä? (Anna vastauksena ainoastaan urheilijan numero)</t>
  </si>
  <si>
    <t>Mikä on neljänneksi (4.) parhaan voimistelijan edustama maa ja numero? (Anna tulos muodossa Maa-Urheilijan numero)</t>
  </si>
  <si>
    <t>Kuka tuomareista antoi matalimpia pisteitä voimistelijoille? (Anna vastauksena ainoastaan tuomarin numero)</t>
  </si>
  <si>
    <t>Minkä tuomarin antamat pisteet hylättiin useimmin? (Anna vastauksena ainoastaan tuomarin numero)</t>
  </si>
  <si>
    <t>Niissä tapauksissa, joissa urheilijalla ja tuomarilla oli sama maa, kuinka monta kertaa tuomarin antamat pisteet putosivat pois arvostelusta?</t>
  </si>
  <si>
    <t>Taulukko 1</t>
  </si>
  <si>
    <t>Tuomarin numero</t>
  </si>
  <si>
    <t>Taulukko 2</t>
  </si>
  <si>
    <t>Taulukko 3</t>
  </si>
  <si>
    <t>以下の表は、陸上競技の 4 x 400M リレーの結果に関するものです。</t>
  </si>
  <si>
    <t>右の解答欄に新たに表を作成し、ピボットテーブルを 2 つ作成してください。</t>
  </si>
  <si>
    <t xml:space="preserve">最初のピボットテーブル: </t>
  </si>
  <si>
    <t>全参加国の一覧に、2 回戦の結果のみ表示してください。</t>
  </si>
  <si>
    <t>出場した全選手のタイムの合計（SUM）で、国名を並べ替えてください。最も速かった国が最上段に、最も遅かった国が最下段となるようにしてください。</t>
  </si>
  <si>
    <t>国別に、全区間の合計タイム、1～4 の各区間のタイムを 1 行にまとめてください。</t>
  </si>
  <si>
    <t>それ以外の選手名をピボットテーブルに表示してはいけません。</t>
  </si>
  <si>
    <t>タイムの速かった上位 3 か国のみ、選手名を表示してください。</t>
  </si>
  <si>
    <t>選手名は、チームメイトと比較した個人のタイム順に並び替えます。最も速かった人が最上段に、最も遅かった人が最下段となるようにしてください。</t>
  </si>
  <si>
    <t xml:space="preserve">2 番目のピボットテーブル: </t>
  </si>
  <si>
    <t>全参加国の一覧に、全レース・全区間の結果から算出した、その国の平均タイムを表示してください。</t>
  </si>
  <si>
    <t>国名を平均タイムで並べ替えてください。最も速かった国が最上段に、最も遅かった国が最下段となるようにしてください。</t>
  </si>
  <si>
    <t>出典:</t>
  </si>
  <si>
    <t>選手名</t>
  </si>
  <si>
    <t>区間</t>
  </si>
  <si>
    <t>Excel のデータ分析をもっと学んでみませんか? 無料のオンラインコース（※英語のみ）をぜひお試しください。</t>
  </si>
  <si>
    <t>以下の表は、陸上競技の 100 メートル走に出場した選手に関するものです。</t>
  </si>
  <si>
    <t>「取得と変換」ツール（Power Query）を使って、更新可能なクエリを作成してください。</t>
  </si>
  <si>
    <t>クエリを使って、右の解答欄に新規テーブルを作成し、3 回戦に出場した選手の情報のみが表示されるようにしてください。</t>
  </si>
  <si>
    <t>各選手の氏名、国籍、出場した全レースのタイムを 1 行に表示してください。</t>
  </si>
  <si>
    <t>選手名を 3 回戦の結果で並べ替えてください。最も速かった人が最上段に、最も遅かった人が最下段となるようにしてください。</t>
  </si>
  <si>
    <t>「取得と変換」（Power Query）を使うと、多くのデータソースから自動的にデータを取り込み、分かりやすく表示することができます。</t>
  </si>
  <si>
    <t>「すべて更新」をクリックするだけでデータが更新されます。何度もコピー＆ペーストする必要はありません。</t>
  </si>
  <si>
    <t>以下のサイトでは、このようなパワフルなツールのトレーニング（※英語のみ）が受けられます。</t>
  </si>
  <si>
    <t>データから洞察を得て視覚化する Microsoft のビジネス分析ツール、PowerBI でも同じツールが使われています。それらについて学び、Excel だけでなく PowerBI のプロになりませんか?</t>
  </si>
  <si>
    <t>PowerBI の詳細はこちらをご覧ください。</t>
  </si>
  <si>
    <t>放送とチケットの関連性が分かるように、右の解答欄でデータを視覚化してください。</t>
  </si>
  <si>
    <t>場所</t>
  </si>
  <si>
    <t>放送時間</t>
  </si>
  <si>
    <t>放送による収入額</t>
  </si>
  <si>
    <t>チケット数</t>
  </si>
  <si>
    <t>チケット販売数</t>
  </si>
  <si>
    <t>チケット売上額</t>
  </si>
  <si>
    <t>解答の関数が作業スペース内にある数式のデータを参照していても構いません。</t>
  </si>
  <si>
    <t>データが変更されても、問題への正確な解答となる関数であることが求められます。</t>
  </si>
  <si>
    <t>表 1 には、5 人の審判員が採点した体操選手のスコアが入っています。</t>
  </si>
  <si>
    <t>最高スコアと最低スコアは破棄され、残りのスコアの平均が各選手の最終スコアとなります。</t>
  </si>
  <si>
    <t>表 3 には、各審判員の国籍が入っています。</t>
  </si>
  <si>
    <t>上位 3 番目のスコアを獲得したのはどの選手ですか? 背番号で解答してください。</t>
  </si>
  <si>
    <t>上位 4 目の選手の国籍と背番号は? 「国-背番号」の形式で解答してください。</t>
  </si>
  <si>
    <t>選手に対して最低点をつける傾向のある審判員は? 1～5 の番号で解答してください。</t>
  </si>
  <si>
    <t>どの審判員のスコアが最も多く破棄されましたか? 1～5 の番号で解答してください。</t>
  </si>
  <si>
    <t>審判員と選手が同じ国籍の場合、その審判員のスコアが破棄された回数は?</t>
  </si>
  <si>
    <t>表 1</t>
  </si>
  <si>
    <t>審判員</t>
  </si>
  <si>
    <t>表 2</t>
  </si>
  <si>
    <t>表 3</t>
  </si>
  <si>
    <t>欢迎参加第 2 轮测试</t>
  </si>
  <si>
    <t>本工作簿包括三个挑战题：</t>
  </si>
  <si>
    <t>挑战题 1：数据传达</t>
  </si>
  <si>
    <t>挑战题 2：图表技巧</t>
  </si>
  <si>
    <t>挑战题 3：公式运用</t>
  </si>
  <si>
    <t>如要参加比赛：</t>
  </si>
  <si>
    <t>尽最大努力完成挑战题。 您不必每个问题都回答</t>
  </si>
  <si>
    <t>将完成的工作簿另存为“.xlsx”文件</t>
  </si>
  <si>
    <t>将您的工作簿作为附件发送到 ExcelChampCN@service.microsoft.com，邮件标题请注明：Excel世界冠军杯大赛+报名昵称</t>
  </si>
  <si>
    <t>祝您好运！</t>
  </si>
  <si>
    <t>开始 &gt;&gt;</t>
  </si>
  <si>
    <t>接下来的问题 &gt;&gt;</t>
  </si>
  <si>
    <t>回答节</t>
  </si>
  <si>
    <t>所有回答内容应显示在这些列之间。如果您需要更多空间，请插入或调整列大小</t>
  </si>
  <si>
    <t>工作空间</t>
  </si>
  <si>
    <t>使用此空间执行额外的计算。如果您需要更多空间，请插入或调整列大小</t>
  </si>
  <si>
    <t>数据传达 - 第 1 部分</t>
  </si>
  <si>
    <t>下面是运动员在田径 4 x 400 米接力赛中的成绩表</t>
  </si>
  <si>
    <t>在右侧的回答节中，创建 2 个数据透视表</t>
  </si>
  <si>
    <t>在第 1 个数据透视表中：</t>
  </si>
  <si>
    <t>仅显示第 2 轮。列出所有参赛国。</t>
  </si>
  <si>
    <t>国家应按所有运动员的总时间（时间总和）排序（用时最短的排在最前，用时最长的排在最后）</t>
  </si>
  <si>
    <t>对于每个国家，应该有一行显示第 1、2、3 和 4 棒所花时间，以及比赛用时总和</t>
  </si>
  <si>
    <t>数据透视表中不应出现任何其他运动员的姓名</t>
  </si>
  <si>
    <t>运动员姓名应按队友中的个人相对成绩排序（用时最短的排在最前，用时最长的排在最后）</t>
  </si>
  <si>
    <t>对于最优秀（最快）的 3 个国家，列出运动员姓名。</t>
  </si>
  <si>
    <t>在第 2 个数据透视表中：</t>
  </si>
  <si>
    <t>列出所有参赛国，以及它们在每一轮、每一棒的平均用时。</t>
  </si>
  <si>
    <t>国家应按平均用时排序（用时最短的排在最前，用时最长的排在最后）</t>
  </si>
  <si>
    <t>数据源：</t>
  </si>
  <si>
    <t>表 1：所有轮中的成绩</t>
  </si>
  <si>
    <t>第几轮</t>
  </si>
  <si>
    <t>国家</t>
  </si>
  <si>
    <t>运动员姓名</t>
  </si>
  <si>
    <t>第几棒</t>
  </si>
  <si>
    <t>用时</t>
  </si>
  <si>
    <t>想进一步学习在 Excel 中分析数据？请学习此免费在线课程（英文）</t>
  </si>
  <si>
    <t>数据传达 - 第 2 部分</t>
  </si>
  <si>
    <t>下面是参加田径 100 米短跑赛的运动员成绩表</t>
  </si>
  <si>
    <t>表 1 包含每位运动员在 3 轮比赛中的成绩</t>
  </si>
  <si>
    <t>使用“获取和转换”工具 (PowerQuery) 创建可刷新的查询。</t>
  </si>
  <si>
    <t>该查询应在右侧回答节中生成一个新表，其中仅包含参加第 3 轮比赛的运动员的信息</t>
  </si>
  <si>
    <t>对于每位运动员，在一行中列出他们的姓名、国家和在该比赛的所有轮中的用时</t>
  </si>
  <si>
    <t>表中显示的信息应与提供的数据表中列出的信息完全一样</t>
  </si>
  <si>
    <t>运动员姓名应按他们在第 3 轮中的成绩排序（用时最短的排在最前，用时最长的排在最后）</t>
  </si>
  <si>
    <t>如果运动员在第 3 轮中的用时相同，则按第 2 轮的用时进一步排序（用时最短的排在最前）</t>
  </si>
  <si>
    <t>表 1：成绩</t>
  </si>
  <si>
    <t>姓名</t>
  </si>
  <si>
    <t>可使用“获取和转换”工具 (PowerQuery) 从许多数据源自动拉入并调节数据。</t>
  </si>
  <si>
    <t>当数据更新时，只需单击“刷新”。不需要反复复制粘贴！</t>
  </si>
  <si>
    <t>以下网站提供了这些强大工具的培训资料（英文）</t>
  </si>
  <si>
    <t>这些工具是 Microsoft 的洞察和可视化工具 PowerBI 中使用的相同工具。学会在 Excel 中使用它们后，您将成为 PowerBI 专家！</t>
  </si>
  <si>
    <t>在这里进一步了解 PowerBI</t>
  </si>
  <si>
    <t>图表技巧</t>
  </si>
  <si>
    <t>下表显示奥林匹克运动会的一些历史数据</t>
  </si>
  <si>
    <t>在右侧的回答节中，可视化下面的数据以最有效地比较转播和售票收入增长</t>
  </si>
  <si>
    <t>我们将对您的图表有效表示数据的程度和视觉美观性评分</t>
  </si>
  <si>
    <t>请记住对您的图表截图并上传到社区</t>
  </si>
  <si>
    <t>有关如何上传图片的详细说明，请参阅本工作簿的工作表“04”</t>
  </si>
  <si>
    <t>年份</t>
  </si>
  <si>
    <t>地点</t>
  </si>
  <si>
    <t>转播时长</t>
  </si>
  <si>
    <t>转播收入</t>
  </si>
  <si>
    <t>可用票数</t>
  </si>
  <si>
    <t>售出票数</t>
  </si>
  <si>
    <t>售票收入</t>
  </si>
  <si>
    <t>Windows 版 Excel 2016 的新增功能</t>
  </si>
  <si>
    <t>公式运用</t>
  </si>
  <si>
    <t>使用下面的数据回答问题</t>
  </si>
  <si>
    <t>请使用公式，以便您的答案在数据更改时自动更新</t>
  </si>
  <si>
    <t>可以使用右侧的工作空间执行额外的计算来支持您的答案。</t>
  </si>
  <si>
    <t>答案中的公式可引用工作空间中的计算</t>
  </si>
  <si>
    <t>将根据准确回答问题（即使数据更改）的程度对您的回答评分。</t>
  </si>
  <si>
    <t>在此工作表上使用的函数和数学运算越少，您将获得的分数将越高，所以请在获得答案的方式上发挥创造力！</t>
  </si>
  <si>
    <t>表 1 显示 5 位裁判对这些体操运动员的评分</t>
  </si>
  <si>
    <t>体操运动员的最终得分为裁判评分中去掉最高分和最低分后的平均分</t>
  </si>
  <si>
    <t>表 2 显示体操运动员的原籍国</t>
  </si>
  <si>
    <t>表 3 显示裁判的原籍国</t>
  </si>
  <si>
    <t>问题</t>
  </si>
  <si>
    <t>答案</t>
  </si>
  <si>
    <t>哪位体操运动员的分数排名第 3？（仅提供运动员编号作为答案）</t>
  </si>
  <si>
    <t>分数排名第 4 的体操运动员的国家和运动员编号是什么（以“国家-运动员编号”格式提供答案）</t>
  </si>
  <si>
    <t>哪位裁判可能为运动员打出最低分？（仅提供裁判编号作为答案）</t>
  </si>
  <si>
    <t>哪位裁判的评分最常被去掉？（提供裁判编号作为答案）</t>
  </si>
  <si>
    <t>裁判和运动员来自同一个原籍国时，该裁判的评分被去掉了多少次？</t>
  </si>
  <si>
    <t>运动员编号</t>
  </si>
  <si>
    <t>裁判编号</t>
  </si>
  <si>
    <t>Excel 建议</t>
  </si>
  <si>
    <t>您已完成！现在您需要提交测试答案</t>
  </si>
  <si>
    <t>将这个完成的工作簿保存为“.xlsx”文件</t>
  </si>
  <si>
    <t xml:space="preserve">通过电子邮件将您的文件发送到&lt;CompEmail&gt;。 </t>
  </si>
  <si>
    <t>感谢参与！</t>
  </si>
  <si>
    <t>请查阅 &lt;CompURL&gt; 了解竞赛更新信息</t>
  </si>
  <si>
    <t>Mihin Excel-heimoon kuulut? Valitse vapaasti, mitä aluetta haluat edustaa kisoissa:</t>
  </si>
  <si>
    <t>Select your Region</t>
  </si>
  <si>
    <t>Etelä-Suomi (South)</t>
  </si>
  <si>
    <t>Keski-Suomi (Central)</t>
  </si>
  <si>
    <t>Pohjois-Suomi (North)</t>
  </si>
  <si>
    <t>Tervetuloa Puolivälieräkierrokselle</t>
  </si>
  <si>
    <t>Sum of Result Time (s)</t>
  </si>
  <si>
    <t>Column Labels</t>
  </si>
  <si>
    <t>Row Labels</t>
  </si>
  <si>
    <t>Grand Total</t>
  </si>
  <si>
    <t>Average of Result Time (s)</t>
  </si>
  <si>
    <t>1</t>
  </si>
  <si>
    <t>2</t>
  </si>
  <si>
    <t>3</t>
  </si>
  <si>
    <t>Country Match</t>
  </si>
  <si>
    <t>Country Match and Judge Score Thrown Out</t>
  </si>
  <si>
    <t>Averages</t>
  </si>
  <si>
    <t>Judges Excluded</t>
  </si>
  <si>
    <t>SUM - Max - Min</t>
  </si>
  <si>
    <t>Score</t>
  </si>
  <si>
    <t>Rank</t>
  </si>
  <si>
    <t>Total Exclusions</t>
  </si>
  <si>
    <t>(Kompakti kaava)</t>
  </si>
  <si>
    <t>"Tehokas" vastaus</t>
  </si>
  <si>
    <t>&lt;&lt; Muista painaa CTRL + SHIFT + ENTER kun teet matriisikaavoja.  Jos painat vain ENTER, kaava muodostuu tavallisena kaavana.</t>
  </si>
  <si>
    <t>Katso esimerkkejä Johnnie Thomasin postauksesta:</t>
  </si>
  <si>
    <t>https://techcommunity.microsoft.com/t5/Excel-Blog/ExcelWorldChamp-Round-2-Answers/ba-p/55290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</si>
</sst>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
    <numFmt numFmtId="165" formatCode="#,##0.0_);[Red]\(#,##0.0\)"/>
    <numFmt numFmtId="166" formatCode="#,##0.0,,"/>
  </numFmts>
  <fonts count="15" x14ac:knownFonts="1">
    <font>
      <sz val="11"/>
      <color theme="1"/>
      <name val="Calibri"/>
      <family val="2"/>
      <scheme val="minor"/>
    </font>
    <font>
      <sz val="11"/>
      <color theme="1"/>
      <name val="Segoe UI Light"/>
      <family val="2"/>
    </font>
    <font>
      <b/>
      <sz val="11"/>
      <color theme="1"/>
      <name val="Segoe UI Light"/>
      <family val="2"/>
    </font>
    <font>
      <u/>
      <sz val="11"/>
      <color theme="10"/>
      <name val="Calibri"/>
      <family val="2"/>
      <scheme val="minor"/>
    </font>
    <font>
      <b/>
      <sz val="11"/>
      <color theme="0"/>
      <name val="Segoe UI Light"/>
      <family val="2"/>
    </font>
    <font>
      <b/>
      <sz val="28"/>
      <color theme="0"/>
      <name val="Segoe UI Light"/>
      <family val="2"/>
    </font>
    <font>
      <b/>
      <sz val="16"/>
      <color theme="0"/>
      <name val="Segoe UI Light"/>
      <family val="2"/>
    </font>
    <font>
      <b/>
      <sz val="11"/>
      <color rgb="FF008641"/>
      <name val="Segoe UI Light"/>
      <family val="2"/>
    </font>
    <font>
      <b/>
      <sz val="16"/>
      <color rgb="FF008641"/>
      <name val="Segoe UI Light"/>
      <family val="2"/>
    </font>
    <font>
      <sz val="11"/>
      <color rgb="FF008641"/>
      <name val="Segoe UI Light"/>
      <family val="2"/>
    </font>
    <font>
      <sz val="8"/>
      <color theme="1"/>
      <name val="Segoe UI Light"/>
      <family val="2"/>
    </font>
    <font>
      <b/>
      <sz val="28"/>
      <color rgb="FF008641"/>
      <name val="Segoe UI Light"/>
      <family val="2"/>
    </font>
    <font>
      <u/>
      <sz val="11"/>
      <color rgb="FF008641"/>
      <name val="Segoe UI Light"/>
      <family val="2"/>
    </font>
    <font>
      <b/>
      <sz val="18"/>
      <color rgb="FF008641"/>
      <name val="Segoe UI Light"/>
      <family val="2"/>
    </font>
    <font>
      <sz val="11"/>
      <color rgb="FF001BA0"/>
      <name val="Segoe UI Light"/>
      <family val="2"/>
    </font>
  </fonts>
  <fills count="7">
    <fill>
      <patternFill patternType="none"/>
    </fill>
    <fill>
      <patternFill patternType="gray125"/>
    </fill>
    <fill>
      <patternFill patternType="solid">
        <fgColor rgb="FFFF0000"/>
        <bgColor indexed="64"/>
      </patternFill>
    </fill>
    <fill>
      <patternFill patternType="solid">
        <fgColor rgb="FF008641"/>
        <bgColor indexed="64"/>
      </patternFill>
    </fill>
    <fill>
      <patternFill patternType="solid">
        <fgColor theme="9" tint="0.79998168889431442"/>
        <bgColor theme="9" tint="0.79998168889431442"/>
      </patternFill>
    </fill>
    <fill>
      <patternFill patternType="solid">
        <fgColor theme="0" tint="-0.14999847407452621"/>
        <bgColor theme="9"/>
      </patternFill>
    </fill>
    <fill>
      <patternFill patternType="solid">
        <fgColor theme="0" tint="-4.9989318521683403E-2"/>
        <bgColor indexed="64"/>
      </patternFill>
    </fill>
  </fills>
  <borders count="9">
    <border>
      <left/>
      <right/>
      <top/>
      <bottom/>
      <diagonal/>
    </border>
    <border>
      <left style="thin">
        <color rgb="FF008641"/>
      </left>
      <right/>
      <top style="thin">
        <color rgb="FF008641"/>
      </top>
      <bottom style="thin">
        <color rgb="FF008641"/>
      </bottom>
      <diagonal/>
    </border>
    <border>
      <left/>
      <right/>
      <top style="thin">
        <color rgb="FF008641"/>
      </top>
      <bottom style="thin">
        <color rgb="FF008641"/>
      </bottom>
      <diagonal/>
    </border>
    <border>
      <left/>
      <right style="thin">
        <color rgb="FF008641"/>
      </right>
      <top style="thin">
        <color rgb="FF008641"/>
      </top>
      <bottom style="thin">
        <color rgb="FF008641"/>
      </bottom>
      <diagonal/>
    </border>
    <border>
      <left style="thin">
        <color rgb="FF008641"/>
      </left>
      <right style="thin">
        <color rgb="FF008641"/>
      </right>
      <top style="thin">
        <color rgb="FF008641"/>
      </top>
      <bottom style="thin">
        <color rgb="FF008641"/>
      </bottom>
      <diagonal/>
    </border>
    <border>
      <left/>
      <right/>
      <top style="thin">
        <color rgb="FF008641"/>
      </top>
      <bottom/>
      <diagonal/>
    </border>
    <border>
      <left style="thick">
        <color rgb="FF008641"/>
      </left>
      <right style="thick">
        <color rgb="FF008641"/>
      </right>
      <top style="thick">
        <color rgb="FF008641"/>
      </top>
      <bottom/>
      <diagonal/>
    </border>
    <border>
      <left style="thick">
        <color rgb="FF008641"/>
      </left>
      <right style="thick">
        <color rgb="FF008641"/>
      </right>
      <top/>
      <bottom style="thick">
        <color rgb="FF008641"/>
      </bottom>
      <diagonal/>
    </border>
    <border>
      <left style="medium">
        <color rgb="FF008641"/>
      </left>
      <right style="medium">
        <color rgb="FF008641"/>
      </right>
      <top style="medium">
        <color rgb="FF008641"/>
      </top>
      <bottom style="medium">
        <color rgb="FF008641"/>
      </bottom>
      <diagonal/>
    </border>
  </borders>
  <cellStyleXfs count="2">
    <xf numFmtId="0" fontId="0" fillId="0" borderId="0"/>
    <xf numFmtId="0" fontId="3" fillId="0" borderId="0" applyNumberFormat="0" applyFill="0" applyBorder="0" applyAlignment="0" applyProtection="0"/>
  </cellStyleXfs>
  <cellXfs count="71">
    <xf numFmtId="0" fontId="0" fillId="0" borderId="0" xfId="0"/>
    <xf numFmtId="0" fontId="1" fillId="0" borderId="0" xfId="0" applyFont="1"/>
    <xf numFmtId="0" fontId="2" fillId="0" borderId="0" xfId="0" applyFont="1"/>
    <xf numFmtId="0" fontId="2" fillId="0" borderId="0" xfId="0" applyFont="1" applyAlignment="1">
      <alignment horizontal="left"/>
    </xf>
    <xf numFmtId="0" fontId="3" fillId="0" borderId="0" xfId="1"/>
    <xf numFmtId="0" fontId="1" fillId="0" borderId="0" xfId="0" applyNumberFormat="1" applyFont="1"/>
    <xf numFmtId="0" fontId="1" fillId="0" borderId="0" xfId="0" applyFont="1" applyAlignment="1">
      <alignment horizontal="left" indent="2"/>
    </xf>
    <xf numFmtId="0" fontId="1" fillId="3" borderId="0" xfId="0" applyFont="1" applyFill="1"/>
    <xf numFmtId="0" fontId="4" fillId="3" borderId="0" xfId="0" applyFont="1" applyFill="1"/>
    <xf numFmtId="0" fontId="5" fillId="3" borderId="0" xfId="0" applyFont="1" applyFill="1" applyAlignment="1">
      <alignment horizontal="center"/>
    </xf>
    <xf numFmtId="0" fontId="0" fillId="0" borderId="0" xfId="0" pivotButton="1"/>
    <xf numFmtId="0" fontId="5" fillId="3" borderId="0" xfId="0" applyFont="1" applyFill="1" applyAlignment="1">
      <alignment horizontal="left"/>
    </xf>
    <xf numFmtId="0" fontId="7" fillId="0" borderId="0" xfId="0" applyFont="1"/>
    <xf numFmtId="0" fontId="8" fillId="0" borderId="0" xfId="0" applyFont="1"/>
    <xf numFmtId="0" fontId="10" fillId="0" borderId="0" xfId="0" applyFont="1"/>
    <xf numFmtId="0" fontId="1" fillId="0" borderId="0" xfId="0" applyFont="1" applyAlignment="1">
      <alignment horizontal="left"/>
    </xf>
    <xf numFmtId="0" fontId="7" fillId="5" borderId="2" xfId="0" applyFont="1" applyFill="1" applyBorder="1"/>
    <xf numFmtId="0" fontId="4" fillId="0" borderId="0" xfId="0" applyFont="1" applyFill="1"/>
    <xf numFmtId="0" fontId="7" fillId="0" borderId="0" xfId="0" applyFont="1" applyFill="1"/>
    <xf numFmtId="0" fontId="11" fillId="0" borderId="0" xfId="0" applyFont="1" applyFill="1" applyAlignment="1">
      <alignment horizontal="center"/>
    </xf>
    <xf numFmtId="0" fontId="7" fillId="0" borderId="0" xfId="0" applyFont="1" applyFill="1" applyAlignment="1">
      <alignment vertical="top"/>
    </xf>
    <xf numFmtId="0" fontId="7" fillId="0" borderId="0" xfId="0" applyFont="1" applyFill="1" applyAlignment="1">
      <alignment horizontal="left" vertical="top" wrapText="1"/>
    </xf>
    <xf numFmtId="0" fontId="7" fillId="0" borderId="0" xfId="0" applyFont="1" applyFill="1" applyAlignment="1">
      <alignment horizontal="left" wrapText="1"/>
    </xf>
    <xf numFmtId="164" fontId="7" fillId="0" borderId="0" xfId="0" applyNumberFormat="1" applyFont="1" applyFill="1" applyAlignment="1">
      <alignment vertical="top"/>
    </xf>
    <xf numFmtId="0" fontId="7" fillId="3" borderId="0" xfId="0" applyFont="1" applyFill="1"/>
    <xf numFmtId="0" fontId="1" fillId="2" borderId="0" xfId="0" applyFont="1" applyFill="1"/>
    <xf numFmtId="0" fontId="1" fillId="0" borderId="0" xfId="0" applyFont="1" applyAlignment="1">
      <alignment horizontal="center"/>
    </xf>
    <xf numFmtId="0" fontId="8" fillId="0" borderId="0" xfId="0" applyFont="1" applyAlignment="1">
      <alignment horizontal="center"/>
    </xf>
    <xf numFmtId="0" fontId="7" fillId="5" borderId="2" xfId="0" applyFont="1" applyFill="1" applyBorder="1" applyAlignment="1">
      <alignment horizontal="center"/>
    </xf>
    <xf numFmtId="0" fontId="7" fillId="5" borderId="3" xfId="0" applyFont="1" applyFill="1" applyBorder="1" applyAlignment="1">
      <alignment horizontal="center"/>
    </xf>
    <xf numFmtId="0" fontId="2" fillId="0" borderId="0" xfId="0" applyFont="1" applyAlignment="1">
      <alignment horizontal="center"/>
    </xf>
    <xf numFmtId="0" fontId="7" fillId="5" borderId="1" xfId="0" applyFont="1" applyFill="1" applyBorder="1" applyAlignment="1">
      <alignment horizontal="center"/>
    </xf>
    <xf numFmtId="40" fontId="1" fillId="0" borderId="0" xfId="0" applyNumberFormat="1" applyFont="1" applyAlignment="1">
      <alignment horizontal="center"/>
    </xf>
    <xf numFmtId="0" fontId="7" fillId="5" borderId="2" xfId="0" applyFont="1" applyFill="1" applyBorder="1" applyAlignment="1">
      <alignment horizontal="left"/>
    </xf>
    <xf numFmtId="0" fontId="1" fillId="0" borderId="0" xfId="0" applyFont="1" applyAlignment="1">
      <alignment vertical="top"/>
    </xf>
    <xf numFmtId="0" fontId="1" fillId="0" borderId="0" xfId="0" applyFont="1" applyAlignment="1">
      <alignment vertical="top" wrapText="1"/>
    </xf>
    <xf numFmtId="0" fontId="12" fillId="0" borderId="0" xfId="0" applyFont="1" applyAlignment="1">
      <alignment vertical="top" wrapText="1"/>
    </xf>
    <xf numFmtId="0" fontId="1" fillId="0" borderId="0" xfId="0" applyFont="1" applyAlignment="1">
      <alignment horizontal="left" vertical="top" wrapText="1"/>
    </xf>
    <xf numFmtId="0" fontId="6" fillId="3" borderId="0" xfId="0" applyFont="1" applyFill="1" applyProtection="1">
      <protection locked="0"/>
    </xf>
    <xf numFmtId="0" fontId="6" fillId="3" borderId="0" xfId="0" applyFont="1" applyFill="1" applyAlignment="1" applyProtection="1">
      <alignment horizontal="left"/>
      <protection locked="0"/>
    </xf>
    <xf numFmtId="0" fontId="1" fillId="3" borderId="0" xfId="0" applyFont="1" applyFill="1" applyAlignment="1" applyProtection="1">
      <alignment horizontal="centerContinuous"/>
      <protection locked="0"/>
    </xf>
    <xf numFmtId="0" fontId="1" fillId="3" borderId="0" xfId="0" applyFont="1" applyFill="1" applyProtection="1">
      <protection locked="0"/>
    </xf>
    <xf numFmtId="0" fontId="0" fillId="0" borderId="0" xfId="0" applyProtection="1">
      <protection locked="0"/>
    </xf>
    <xf numFmtId="0" fontId="1" fillId="0" borderId="0" xfId="0" applyFont="1" applyProtection="1">
      <protection locked="0"/>
    </xf>
    <xf numFmtId="0" fontId="1" fillId="0" borderId="0" xfId="1" applyFont="1"/>
    <xf numFmtId="0" fontId="8" fillId="0" borderId="6" xfId="0" applyFont="1" applyFill="1" applyBorder="1"/>
    <xf numFmtId="0" fontId="13" fillId="0" borderId="7" xfId="0" applyFont="1" applyFill="1" applyBorder="1" applyProtection="1">
      <protection locked="0"/>
    </xf>
    <xf numFmtId="0" fontId="11" fillId="6" borderId="8" xfId="0" applyFont="1" applyFill="1" applyBorder="1" applyAlignment="1">
      <alignment horizontal="center"/>
    </xf>
    <xf numFmtId="0" fontId="14" fillId="0" borderId="0" xfId="0" applyFont="1" applyAlignment="1">
      <alignment horizontal="center"/>
    </xf>
    <xf numFmtId="165" fontId="1" fillId="0" borderId="0" xfId="0" applyNumberFormat="1" applyFont="1" applyAlignment="1">
      <alignment horizontal="center"/>
    </xf>
    <xf numFmtId="38" fontId="1" fillId="0" borderId="0" xfId="0" applyNumberFormat="1" applyFont="1" applyAlignment="1">
      <alignment horizontal="center"/>
    </xf>
    <xf numFmtId="166" fontId="1" fillId="0" borderId="0" xfId="0" applyNumberFormat="1" applyFont="1" applyAlignment="1">
      <alignment horizontal="center"/>
    </xf>
    <xf numFmtId="0" fontId="4" fillId="3" borderId="0" xfId="0" applyFont="1" applyFill="1" applyBorder="1" applyAlignment="1">
      <alignment horizontal="center"/>
    </xf>
    <xf numFmtId="0" fontId="7" fillId="5" borderId="2" xfId="0" applyFont="1" applyFill="1" applyBorder="1" applyAlignment="1">
      <alignment horizontal="centerContinuous"/>
    </xf>
    <xf numFmtId="0" fontId="7" fillId="5" borderId="3" xfId="0" applyFont="1" applyFill="1" applyBorder="1" applyAlignment="1">
      <alignment horizontal="centerContinuous"/>
    </xf>
    <xf numFmtId="0" fontId="1" fillId="4" borderId="5" xfId="0" applyFont="1" applyFill="1" applyBorder="1" applyAlignment="1">
      <alignment horizontal="center"/>
    </xf>
    <xf numFmtId="0" fontId="1" fillId="0" borderId="5" xfId="0" applyFont="1" applyBorder="1" applyAlignment="1">
      <alignment horizontal="center"/>
    </xf>
    <xf numFmtId="0" fontId="0" fillId="0" borderId="0" xfId="0" applyAlignment="1">
      <alignment horizontal="left"/>
    </xf>
    <xf numFmtId="0" fontId="0" fillId="0" borderId="0" xfId="0" applyNumberFormat="1"/>
    <xf numFmtId="0" fontId="0" fillId="0" borderId="0" xfId="0" applyAlignment="1">
      <alignment horizontal="left" indent="1"/>
    </xf>
    <xf numFmtId="4" fontId="0" fillId="0" borderId="0" xfId="0" applyNumberFormat="1"/>
    <xf numFmtId="2" fontId="0" fillId="0" borderId="0" xfId="0" applyNumberFormat="1"/>
    <xf numFmtId="0" fontId="8" fillId="0" borderId="0" xfId="0" applyFont="1" applyAlignment="1" applyProtection="1">
      <alignment horizontal="center"/>
      <protection locked="0"/>
    </xf>
    <xf numFmtId="0" fontId="8" fillId="0" borderId="0" xfId="0" applyFont="1" applyAlignment="1" applyProtection="1">
      <alignment horizontal="left"/>
      <protection locked="0"/>
    </xf>
    <xf numFmtId="0" fontId="2" fillId="0" borderId="0" xfId="0" applyFont="1" applyProtection="1">
      <protection locked="0"/>
    </xf>
    <xf numFmtId="0" fontId="2" fillId="0" borderId="0" xfId="0" applyFont="1" applyAlignment="1" applyProtection="1">
      <alignment horizontal="center"/>
      <protection locked="0"/>
    </xf>
    <xf numFmtId="0" fontId="1" fillId="0" borderId="0" xfId="0" applyFont="1" applyProtection="1"/>
    <xf numFmtId="0" fontId="2" fillId="0" borderId="0" xfId="0" applyFont="1" applyAlignment="1" applyProtection="1">
      <alignment horizontal="center"/>
    </xf>
    <xf numFmtId="0" fontId="2" fillId="0" borderId="0" xfId="0" applyFont="1" applyProtection="1"/>
    <xf numFmtId="0" fontId="9" fillId="6" borderId="4" xfId="0" applyFont="1" applyFill="1" applyBorder="1" applyProtection="1"/>
    <xf numFmtId="0" fontId="3" fillId="0" borderId="0" xfId="1" applyProtection="1">
      <protection locked="0"/>
    </xf>
  </cellXfs>
  <cellStyles count="2">
    <cellStyle name="Hyperlink" xfId="1" builtinId="8"/>
    <cellStyle name="Normal" xfId="0" builtinId="0"/>
  </cellStyles>
  <dxfs count="83">
    <dxf>
      <fill>
        <patternFill>
          <bgColor rgb="FFFFFF00"/>
        </patternFill>
      </fill>
    </dxf>
    <dxf>
      <numFmt numFmtId="0" formatCode="General"/>
    </dxf>
    <dxf>
      <numFmt numFmtId="0" formatCode="General"/>
    </dxf>
    <dxf>
      <numFmt numFmtId="0" formatCode="General"/>
    </dxf>
    <dxf>
      <numFmt numFmtId="0" formatCode="General"/>
    </dxf>
    <dxf>
      <numFmt numFmtId="0" formatCode="General"/>
    </dxf>
    <dxf>
      <font>
        <b val="0"/>
        <i val="0"/>
        <strike val="0"/>
        <condense val="0"/>
        <extend val="0"/>
        <outline val="0"/>
        <shadow val="0"/>
        <u val="none"/>
        <vertAlign val="baseline"/>
        <sz val="11"/>
        <color theme="1"/>
        <name val="Segoe UI Light"/>
        <family val="2"/>
        <scheme val="none"/>
      </font>
      <fill>
        <patternFill patternType="solid">
          <fgColor theme="9" tint="0.79998168889431442"/>
          <bgColor theme="9" tint="0.79998168889431442"/>
        </patternFill>
      </fill>
      <alignment horizontal="center" vertical="bottom" textRotation="0" wrapText="0" indent="0" justifyLastLine="0" shrinkToFit="0" readingOrder="0"/>
      <border diagonalUp="0" diagonalDown="0" outline="0">
        <left/>
        <right/>
        <top style="thin">
          <color rgb="FF008641"/>
        </top>
        <bottom/>
      </border>
    </dxf>
    <dxf>
      <font>
        <b val="0"/>
        <i val="0"/>
        <strike val="0"/>
        <condense val="0"/>
        <extend val="0"/>
        <outline val="0"/>
        <shadow val="0"/>
        <u val="none"/>
        <vertAlign val="baseline"/>
        <sz val="11"/>
        <color theme="1"/>
        <name val="Segoe UI Light"/>
        <family val="2"/>
        <scheme val="none"/>
      </font>
      <fill>
        <patternFill patternType="solid">
          <fgColor theme="9" tint="0.79998168889431442"/>
          <bgColor theme="9" tint="0.79998168889431442"/>
        </patternFill>
      </fill>
      <alignment horizontal="center" vertical="bottom" textRotation="0" wrapText="0" indent="0" justifyLastLine="0" shrinkToFit="0" readingOrder="0"/>
      <border diagonalUp="0" diagonalDown="0" outline="0">
        <left/>
        <right/>
        <top style="thin">
          <color rgb="FF008641"/>
        </top>
        <bottom/>
      </border>
    </dxf>
    <dxf>
      <border outline="0">
        <left style="thin">
          <color rgb="FF008641"/>
        </left>
        <right style="thin">
          <color rgb="FF008641"/>
        </right>
        <top style="thin">
          <color rgb="FF008641"/>
        </top>
        <bottom style="thin">
          <color rgb="FF008641"/>
        </bottom>
      </border>
    </dxf>
    <dxf>
      <font>
        <b val="0"/>
        <i val="0"/>
        <strike val="0"/>
        <condense val="0"/>
        <extend val="0"/>
        <outline val="0"/>
        <shadow val="0"/>
        <u val="none"/>
        <vertAlign val="baseline"/>
        <sz val="11"/>
        <color theme="1"/>
        <name val="Segoe UI Light"/>
        <family val="2"/>
        <scheme val="none"/>
      </font>
      <fill>
        <patternFill patternType="solid">
          <fgColor theme="9" tint="0.79998168889431442"/>
          <bgColor theme="9" tint="0.79998168889431442"/>
        </patternFill>
      </fill>
      <alignment horizontal="center" vertical="bottom" textRotation="0" wrapText="0" indent="0" justifyLastLine="0" shrinkToFit="0" readingOrder="0"/>
    </dxf>
    <dxf>
      <font>
        <b/>
        <i val="0"/>
        <strike val="0"/>
        <condense val="0"/>
        <extend val="0"/>
        <outline val="0"/>
        <shadow val="0"/>
        <u val="none"/>
        <vertAlign val="baseline"/>
        <sz val="11"/>
        <color theme="0"/>
        <name val="Segoe UI Light"/>
        <family val="2"/>
        <scheme val="none"/>
      </font>
      <fill>
        <patternFill patternType="solid">
          <fgColor indexed="64"/>
          <bgColor rgb="FF008641"/>
        </patternFill>
      </fill>
      <alignment horizontal="center" vertical="bottom" textRotation="0" wrapText="0" indent="0" justifyLastLine="0" shrinkToFit="0" readingOrder="0"/>
    </dxf>
    <dxf>
      <font>
        <b val="0"/>
        <i val="0"/>
        <strike val="0"/>
        <condense val="0"/>
        <extend val="0"/>
        <outline val="0"/>
        <shadow val="0"/>
        <u val="none"/>
        <vertAlign val="baseline"/>
        <sz val="11"/>
        <color theme="1"/>
        <name val="Segoe UI Light"/>
        <family val="2"/>
        <scheme val="none"/>
      </font>
      <alignment horizontal="center" vertical="bottom" textRotation="0" wrapText="0" indent="0" justifyLastLine="0" shrinkToFit="0" readingOrder="0"/>
      <border diagonalUp="0" diagonalDown="0" outline="0">
        <left/>
        <right/>
        <top style="thin">
          <color rgb="FF008641"/>
        </top>
        <bottom/>
      </border>
    </dxf>
    <dxf>
      <font>
        <b val="0"/>
        <i val="0"/>
        <strike val="0"/>
        <condense val="0"/>
        <extend val="0"/>
        <outline val="0"/>
        <shadow val="0"/>
        <u val="none"/>
        <vertAlign val="baseline"/>
        <sz val="11"/>
        <color theme="1"/>
        <name val="Segoe UI Light"/>
        <family val="2"/>
        <scheme val="none"/>
      </font>
      <alignment horizontal="center" vertical="bottom" textRotation="0" wrapText="0" indent="0" justifyLastLine="0" shrinkToFit="0" readingOrder="0"/>
      <border diagonalUp="0" diagonalDown="0" outline="0">
        <left/>
        <right/>
        <top style="thin">
          <color rgb="FF008641"/>
        </top>
        <bottom/>
      </border>
    </dxf>
    <dxf>
      <border outline="0">
        <left style="thin">
          <color rgb="FF008641"/>
        </left>
        <right style="thin">
          <color rgb="FF008641"/>
        </right>
        <top style="thin">
          <color rgb="FF008641"/>
        </top>
        <bottom style="thin">
          <color rgb="FF008641"/>
        </bottom>
      </border>
    </dxf>
    <dxf>
      <font>
        <b val="0"/>
        <i val="0"/>
        <strike val="0"/>
        <condense val="0"/>
        <extend val="0"/>
        <outline val="0"/>
        <shadow val="0"/>
        <u val="none"/>
        <vertAlign val="baseline"/>
        <sz val="11"/>
        <color theme="1"/>
        <name val="Segoe UI Light"/>
        <family val="2"/>
        <scheme val="none"/>
      </font>
      <alignment horizontal="left" vertical="bottom" textRotation="0" wrapText="0" indent="0" justifyLastLine="0" shrinkToFit="0" readingOrder="0"/>
    </dxf>
    <dxf>
      <font>
        <b/>
        <i val="0"/>
        <strike val="0"/>
        <condense val="0"/>
        <extend val="0"/>
        <outline val="0"/>
        <shadow val="0"/>
        <u val="none"/>
        <vertAlign val="baseline"/>
        <sz val="11"/>
        <color theme="0"/>
        <name val="Segoe UI Light"/>
        <family val="2"/>
        <scheme val="none"/>
      </font>
      <fill>
        <patternFill patternType="solid">
          <fgColor indexed="64"/>
          <bgColor rgb="FF008641"/>
        </patternFill>
      </fill>
    </dxf>
    <dxf>
      <font>
        <b val="0"/>
        <i val="0"/>
        <strike val="0"/>
        <condense val="0"/>
        <extend val="0"/>
        <outline val="0"/>
        <shadow val="0"/>
        <u val="none"/>
        <vertAlign val="baseline"/>
        <sz val="11"/>
        <color theme="1"/>
        <name val="Segoe UI Light"/>
        <family val="2"/>
        <scheme val="none"/>
      </font>
      <alignment horizontal="center" vertical="bottom" textRotation="0" wrapText="0" indent="0" justifyLastLine="0" shrinkToFit="0" readingOrder="0"/>
      <border diagonalUp="0" diagonalDown="0" outline="0">
        <left/>
        <right/>
        <top style="thin">
          <color rgb="FF008641"/>
        </top>
        <bottom/>
      </border>
    </dxf>
    <dxf>
      <font>
        <b val="0"/>
        <i val="0"/>
        <strike val="0"/>
        <condense val="0"/>
        <extend val="0"/>
        <outline val="0"/>
        <shadow val="0"/>
        <u val="none"/>
        <vertAlign val="baseline"/>
        <sz val="11"/>
        <color theme="1"/>
        <name val="Segoe UI Light"/>
        <family val="2"/>
        <scheme val="none"/>
      </font>
      <alignment horizontal="center" vertical="bottom" textRotation="0" wrapText="0" indent="0" justifyLastLine="0" shrinkToFit="0" readingOrder="0"/>
      <border diagonalUp="0" diagonalDown="0" outline="0">
        <left/>
        <right/>
        <top style="thin">
          <color rgb="FF008641"/>
        </top>
        <bottom/>
      </border>
    </dxf>
    <dxf>
      <font>
        <b val="0"/>
        <i val="0"/>
        <strike val="0"/>
        <condense val="0"/>
        <extend val="0"/>
        <outline val="0"/>
        <shadow val="0"/>
        <u val="none"/>
        <vertAlign val="baseline"/>
        <sz val="11"/>
        <color theme="1"/>
        <name val="Segoe UI Light"/>
        <family val="2"/>
        <scheme val="none"/>
      </font>
      <alignment horizontal="center" vertical="bottom" textRotation="0" wrapText="0" indent="0" justifyLastLine="0" shrinkToFit="0" readingOrder="0"/>
      <border diagonalUp="0" diagonalDown="0" outline="0">
        <left/>
        <right/>
        <top style="thin">
          <color rgb="FF008641"/>
        </top>
        <bottom/>
      </border>
    </dxf>
    <dxf>
      <font>
        <b val="0"/>
        <i val="0"/>
        <strike val="0"/>
        <condense val="0"/>
        <extend val="0"/>
        <outline val="0"/>
        <shadow val="0"/>
        <u val="none"/>
        <vertAlign val="baseline"/>
        <sz val="11"/>
        <color theme="1"/>
        <name val="Segoe UI Light"/>
        <family val="2"/>
        <scheme val="none"/>
      </font>
      <alignment horizontal="center" vertical="bottom" textRotation="0" wrapText="0" indent="0" justifyLastLine="0" shrinkToFit="0" readingOrder="0"/>
      <border diagonalUp="0" diagonalDown="0" outline="0">
        <left/>
        <right/>
        <top style="thin">
          <color rgb="FF008641"/>
        </top>
        <bottom/>
      </border>
    </dxf>
    <dxf>
      <font>
        <b val="0"/>
        <i val="0"/>
        <strike val="0"/>
        <condense val="0"/>
        <extend val="0"/>
        <outline val="0"/>
        <shadow val="0"/>
        <u val="none"/>
        <vertAlign val="baseline"/>
        <sz val="11"/>
        <color theme="1"/>
        <name val="Segoe UI Light"/>
        <family val="2"/>
        <scheme val="none"/>
      </font>
      <alignment horizontal="center" vertical="bottom" textRotation="0" wrapText="0" indent="0" justifyLastLine="0" shrinkToFit="0" readingOrder="0"/>
      <border diagonalUp="0" diagonalDown="0" outline="0">
        <left/>
        <right/>
        <top style="thin">
          <color rgb="FF008641"/>
        </top>
        <bottom/>
      </border>
    </dxf>
    <dxf>
      <font>
        <b val="0"/>
        <i val="0"/>
        <strike val="0"/>
        <condense val="0"/>
        <extend val="0"/>
        <outline val="0"/>
        <shadow val="0"/>
        <u val="none"/>
        <vertAlign val="baseline"/>
        <sz val="11"/>
        <color theme="1"/>
        <name val="Segoe UI Light"/>
        <family val="2"/>
        <scheme val="none"/>
      </font>
      <alignment horizontal="center" vertical="bottom" textRotation="0" wrapText="0" indent="0" justifyLastLine="0" shrinkToFit="0" readingOrder="0"/>
      <border diagonalUp="0" diagonalDown="0" outline="0">
        <left/>
        <right/>
        <top style="thin">
          <color rgb="FF008641"/>
        </top>
        <bottom/>
      </border>
    </dxf>
    <dxf>
      <border outline="0">
        <left style="thin">
          <color rgb="FF008641"/>
        </left>
        <right style="thin">
          <color rgb="FF008641"/>
        </right>
        <top style="thin">
          <color rgb="FF008641"/>
        </top>
        <bottom style="thin">
          <color rgb="FF008641"/>
        </bottom>
      </border>
    </dxf>
    <dxf>
      <font>
        <b val="0"/>
        <i val="0"/>
        <strike val="0"/>
        <condense val="0"/>
        <extend val="0"/>
        <outline val="0"/>
        <shadow val="0"/>
        <u val="none"/>
        <vertAlign val="baseline"/>
        <sz val="11"/>
        <color theme="1"/>
        <name val="Segoe UI Light"/>
        <family val="2"/>
        <scheme val="none"/>
      </font>
    </dxf>
    <dxf>
      <font>
        <b/>
        <i val="0"/>
        <strike val="0"/>
        <condense val="0"/>
        <extend val="0"/>
        <outline val="0"/>
        <shadow val="0"/>
        <u val="none"/>
        <vertAlign val="baseline"/>
        <sz val="11"/>
        <color theme="0"/>
        <name val="Segoe UI Light"/>
        <family val="2"/>
        <scheme val="none"/>
      </font>
      <fill>
        <patternFill patternType="solid">
          <fgColor indexed="64"/>
          <bgColor rgb="FF008641"/>
        </patternFill>
      </fill>
      <alignment horizontal="center" vertical="bottom" textRotation="0" wrapText="0" indent="0" justifyLastLine="0" shrinkToFit="0" readingOrder="0"/>
    </dxf>
    <dxf>
      <font>
        <strike val="0"/>
        <outline val="0"/>
        <shadow val="0"/>
        <u val="none"/>
        <vertAlign val="baseline"/>
        <sz val="11"/>
        <name val="Segoe UI Light"/>
        <family val="2"/>
        <scheme val="none"/>
      </font>
      <numFmt numFmtId="167" formatCode="#,##0_);[Red]\(#,##0\)"/>
      <alignment horizontal="center" vertical="bottom" textRotation="0" wrapText="0" indent="0" justifyLastLine="0" shrinkToFit="0" readingOrder="0"/>
    </dxf>
    <dxf>
      <font>
        <b val="0"/>
        <i val="0"/>
        <strike val="0"/>
        <condense val="0"/>
        <extend val="0"/>
        <outline val="0"/>
        <shadow val="0"/>
        <u val="none"/>
        <vertAlign val="baseline"/>
        <sz val="11"/>
        <color theme="1"/>
        <name val="Segoe UI Light"/>
        <family val="2"/>
        <scheme val="none"/>
      </font>
      <numFmt numFmtId="166" formatCode="#,##0.0,,"/>
      <alignment horizontal="center" vertical="bottom" textRotation="0" wrapText="0" indent="0" justifyLastLine="0" shrinkToFit="0" readingOrder="0"/>
    </dxf>
    <dxf>
      <font>
        <b val="0"/>
        <i val="0"/>
        <strike val="0"/>
        <condense val="0"/>
        <extend val="0"/>
        <outline val="0"/>
        <shadow val="0"/>
        <u val="none"/>
        <vertAlign val="baseline"/>
        <sz val="11"/>
        <color theme="1"/>
        <name val="Segoe UI Light"/>
        <family val="2"/>
        <scheme val="none"/>
      </font>
      <numFmt numFmtId="166" formatCode="#,##0.0,,"/>
      <alignment horizontal="center" vertical="bottom" textRotation="0" wrapText="0" indent="0" justifyLastLine="0" shrinkToFit="0" readingOrder="0"/>
    </dxf>
    <dxf>
      <font>
        <strike val="0"/>
        <outline val="0"/>
        <shadow val="0"/>
        <u val="none"/>
        <vertAlign val="baseline"/>
        <sz val="11"/>
        <name val="Segoe UI Light"/>
        <family val="2"/>
        <scheme val="none"/>
      </font>
      <numFmt numFmtId="166" formatCode="#,##0.0,,"/>
      <alignment horizontal="center" vertical="bottom" textRotation="0" wrapText="0" indent="0" justifyLastLine="0" shrinkToFit="0" readingOrder="0"/>
    </dxf>
    <dxf>
      <font>
        <strike val="0"/>
        <outline val="0"/>
        <shadow val="0"/>
        <u val="none"/>
        <vertAlign val="baseline"/>
        <sz val="11"/>
        <name val="Segoe UI Light"/>
        <family val="2"/>
        <scheme val="none"/>
      </font>
      <numFmt numFmtId="167" formatCode="#,##0_);[Red]\(#,##0\)"/>
      <alignment horizontal="center" vertical="bottom" textRotation="0" wrapText="0" indent="0" justifyLastLine="0" shrinkToFit="0" readingOrder="0"/>
    </dxf>
    <dxf>
      <font>
        <strike val="0"/>
        <outline val="0"/>
        <shadow val="0"/>
        <u val="none"/>
        <vertAlign val="baseline"/>
        <sz val="11"/>
        <name val="Segoe UI Light"/>
        <family val="2"/>
        <scheme val="none"/>
      </font>
      <alignment horizontal="center" vertical="bottom" textRotation="0" wrapText="0" indent="0" justifyLastLine="0" shrinkToFit="0" readingOrder="0"/>
    </dxf>
    <dxf>
      <font>
        <strike val="0"/>
        <outline val="0"/>
        <shadow val="0"/>
        <u val="none"/>
        <vertAlign val="baseline"/>
        <sz val="11"/>
        <name val="Segoe UI Light"/>
        <family val="2"/>
        <scheme val="none"/>
      </font>
      <alignment horizontal="center" vertical="bottom" textRotation="0" wrapText="0" indent="0" justifyLastLine="0" shrinkToFit="0" readingOrder="0"/>
    </dxf>
    <dxf>
      <font>
        <strike val="0"/>
        <outline val="0"/>
        <shadow val="0"/>
        <u val="none"/>
        <vertAlign val="baseline"/>
        <sz val="11"/>
        <name val="Segoe UI Light"/>
        <family val="2"/>
        <scheme val="none"/>
      </font>
    </dxf>
    <dxf>
      <font>
        <b/>
        <i val="0"/>
        <strike val="0"/>
        <condense val="0"/>
        <extend val="0"/>
        <outline val="0"/>
        <shadow val="0"/>
        <u val="none"/>
        <vertAlign val="baseline"/>
        <sz val="11"/>
        <color theme="1"/>
        <name val="Segoe UI Light"/>
        <family val="2"/>
        <scheme val="none"/>
      </font>
    </dxf>
    <dxf>
      <font>
        <strike val="0"/>
        <outline val="0"/>
        <shadow val="0"/>
        <vertAlign val="baseline"/>
        <sz val="11"/>
        <name val="Segoe UI Light"/>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1"/>
        <color theme="1"/>
        <name val="Segoe UI Light"/>
        <family val="2"/>
        <scheme val="none"/>
      </font>
      <alignment horizontal="left" vertical="bottom" textRotation="0" wrapText="0" indent="0" justifyLastLine="0" shrinkToFit="0" readingOrder="0"/>
    </dxf>
    <dxf>
      <font>
        <strike val="0"/>
        <outline val="0"/>
        <shadow val="0"/>
        <vertAlign val="baseline"/>
        <sz val="11"/>
        <name val="Segoe UI Light"/>
        <family val="2"/>
        <scheme val="none"/>
      </font>
      <alignment horizontal="left" vertical="bottom" textRotation="0" wrapText="0" indent="0" justifyLastLine="0" shrinkToFit="0" readingOrder="0"/>
    </dxf>
    <dxf>
      <font>
        <strike val="0"/>
        <outline val="0"/>
        <shadow val="0"/>
        <vertAlign val="baseline"/>
        <sz val="11"/>
        <name val="Segoe UI Light"/>
        <family val="2"/>
        <scheme val="none"/>
      </font>
      <alignment horizontal="center" vertical="bottom" textRotation="0" wrapText="0" indent="0" justifyLastLine="0" shrinkToFit="0" readingOrder="0"/>
    </dxf>
    <dxf>
      <font>
        <strike val="0"/>
        <outline val="0"/>
        <shadow val="0"/>
        <vertAlign val="baseline"/>
        <sz val="11"/>
        <name val="Segoe UI Light"/>
        <family val="2"/>
        <scheme val="none"/>
      </font>
    </dxf>
    <dxf>
      <font>
        <strike val="0"/>
        <outline val="0"/>
        <shadow val="0"/>
        <vertAlign val="baseline"/>
        <sz val="11"/>
        <name val="Segoe UI Light"/>
        <family val="2"/>
        <scheme val="none"/>
      </font>
    </dxf>
    <dxf>
      <font>
        <strike val="0"/>
        <outline val="0"/>
        <shadow val="0"/>
        <u val="none"/>
        <vertAlign val="baseline"/>
        <name val="Segoe UI Light"/>
        <family val="2"/>
        <scheme val="none"/>
      </font>
      <numFmt numFmtId="168" formatCode="#,##0.00_);[Red]\(#,##0.00\)"/>
      <alignment horizontal="center" vertical="bottom" textRotation="0" wrapText="0" indent="0" justifyLastLine="0" shrinkToFit="0" readingOrder="0"/>
    </dxf>
    <dxf>
      <font>
        <b val="0"/>
        <i val="0"/>
        <strike val="0"/>
        <condense val="0"/>
        <extend val="0"/>
        <outline val="0"/>
        <shadow val="0"/>
        <u val="none"/>
        <vertAlign val="baseline"/>
        <sz val="11"/>
        <color theme="1"/>
        <name val="Segoe UI Light"/>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1"/>
        <color theme="1"/>
        <name val="Segoe UI Light"/>
        <family val="2"/>
        <scheme val="none"/>
      </font>
    </dxf>
    <dxf>
      <font>
        <strike val="0"/>
        <outline val="0"/>
        <shadow val="0"/>
        <u val="none"/>
        <vertAlign val="baseline"/>
        <name val="Segoe UI Light"/>
        <family val="2"/>
        <scheme val="none"/>
      </font>
      <alignment horizontal="center" vertical="bottom" textRotation="0" wrapText="0" indent="0" justifyLastLine="0" shrinkToFit="0" readingOrder="0"/>
    </dxf>
    <dxf>
      <font>
        <strike val="0"/>
        <outline val="0"/>
        <shadow val="0"/>
        <u val="none"/>
        <vertAlign val="baseline"/>
        <name val="Segoe UI Light"/>
        <family val="2"/>
        <scheme val="none"/>
      </font>
      <alignment horizontal="center" vertical="bottom" textRotation="0" wrapText="0" indent="0" justifyLastLine="0" shrinkToFit="0" readingOrder="0"/>
    </dxf>
    <dxf>
      <font>
        <strike val="0"/>
        <outline val="0"/>
        <shadow val="0"/>
        <u val="none"/>
        <vertAlign val="baseline"/>
        <name val="Segoe UI Light"/>
        <family val="2"/>
        <scheme val="none"/>
      </font>
    </dxf>
    <dxf>
      <font>
        <b/>
        <i val="0"/>
        <strike val="0"/>
        <condense val="0"/>
        <extend val="0"/>
        <outline val="0"/>
        <shadow val="0"/>
        <u val="none"/>
        <vertAlign val="baseline"/>
        <sz val="11"/>
        <color theme="1"/>
        <name val="Segoe UI Light"/>
        <family val="2"/>
        <scheme val="none"/>
      </font>
    </dxf>
    <dxf>
      <font>
        <b/>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numFmt numFmtId="0" formatCode="General"/>
    </dxf>
    <dxf>
      <font>
        <b val="0"/>
        <i val="0"/>
        <strike val="0"/>
        <condense val="0"/>
        <extend val="0"/>
        <outline val="0"/>
        <shadow val="0"/>
        <u val="none"/>
        <vertAlign val="baseline"/>
        <sz val="11"/>
        <color theme="1"/>
        <name val="Segoe UI Light"/>
        <family val="2"/>
        <scheme val="none"/>
      </font>
      <numFmt numFmtId="0" formatCode="General"/>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ont>
        <b val="0"/>
        <i val="0"/>
        <strike val="0"/>
        <condense val="0"/>
        <extend val="0"/>
        <outline val="0"/>
        <shadow val="0"/>
        <u val="none"/>
        <vertAlign val="baseline"/>
        <sz val="11"/>
        <color theme="1"/>
        <name val="Segoe UI Light"/>
        <family val="2"/>
        <scheme val="none"/>
      </font>
    </dxf>
    <dxf>
      <fill>
        <patternFill patternType="solid">
          <fgColor theme="9" tint="0.79998168889431442"/>
          <bgColor theme="9" tint="0.79998168889431442"/>
        </patternFill>
      </fill>
    </dxf>
    <dxf>
      <fill>
        <patternFill patternType="solid">
          <fgColor theme="9" tint="0.79998168889431442"/>
          <bgColor theme="9" tint="0.79998168889431442"/>
        </patternFill>
      </fill>
    </dxf>
    <dxf>
      <font>
        <b/>
        <color theme="1"/>
      </font>
    </dxf>
    <dxf>
      <font>
        <b/>
        <color theme="1"/>
      </font>
    </dxf>
    <dxf>
      <font>
        <b/>
        <color theme="1"/>
      </font>
      <border>
        <top style="double">
          <color theme="9"/>
        </top>
      </border>
    </dxf>
    <dxf>
      <font>
        <b/>
        <color theme="0"/>
      </font>
      <fill>
        <patternFill patternType="solid">
          <fgColor theme="9"/>
          <bgColor rgb="FF008641"/>
        </patternFill>
      </fill>
    </dxf>
    <dxf>
      <font>
        <color theme="1"/>
      </font>
      <border>
        <left style="thin">
          <color rgb="FF008641"/>
        </left>
        <right style="thin">
          <color rgb="FF008641"/>
        </right>
        <top style="thin">
          <color rgb="FF008641"/>
        </top>
        <bottom style="thin">
          <color rgb="FF008641"/>
        </bottom>
        <horizontal style="thin">
          <color rgb="FF008641"/>
        </horizontal>
      </border>
    </dxf>
    <dxf>
      <font>
        <b/>
        <color theme="1"/>
      </font>
      <border>
        <bottom style="thin">
          <color rgb="FF008641"/>
        </bottom>
        <vertical/>
        <horizontal/>
      </border>
    </dxf>
    <dxf>
      <font>
        <sz val="14"/>
        <color theme="1"/>
        <name val="Segoe UI Light"/>
        <family val="2"/>
        <scheme val="none"/>
      </font>
      <border>
        <left style="thin">
          <color rgb="FF008641"/>
        </left>
        <right style="thin">
          <color rgb="FF008641"/>
        </right>
        <top style="thin">
          <color rgb="FF008641"/>
        </top>
        <bottom style="thin">
          <color rgb="FF008641"/>
        </bottom>
        <vertical/>
        <horizontal/>
      </border>
    </dxf>
  </dxfs>
  <tableStyles count="2" defaultTableStyle="TableStyleMedium2" defaultPivotStyle="PivotStyleLight16">
    <tableStyle name="ExcelChampSlicer1" pivot="0" table="0" count="10">
      <tableStyleElement type="wholeTable" dxfId="82"/>
      <tableStyleElement type="headerRow" dxfId="81"/>
    </tableStyle>
    <tableStyle name="ExcelChampTable" pivot="0" count="7">
      <tableStyleElement type="wholeTable" dxfId="80"/>
      <tableStyleElement type="headerRow" dxfId="79"/>
      <tableStyleElement type="totalRow" dxfId="78"/>
      <tableStyleElement type="firstColumn" dxfId="77"/>
      <tableStyleElement type="lastColumn" dxfId="76"/>
      <tableStyleElement type="firstRowStripe" dxfId="75"/>
      <tableStyleElement type="firstColumnStripe" dxfId="74"/>
    </tableStyle>
  </tableStyles>
  <colors>
    <mruColors>
      <color rgb="FF008641"/>
    </mruColors>
  </color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theme="9" tint="-0.249977111117893"/>
          </font>
          <fill>
            <patternFill patternType="solid">
              <fgColor theme="9" tint="0.59999389629810485"/>
              <bgColor theme="9" tint="0.59999389629810485"/>
            </patternFill>
          </fill>
          <border>
            <left style="thin">
              <color theme="9" tint="0.59999389629810485"/>
            </left>
            <right style="thin">
              <color theme="9" tint="0.59999389629810485"/>
            </right>
            <top style="thin">
              <color theme="9" tint="0.59999389629810485"/>
            </top>
            <bottom style="thin">
              <color theme="9" tint="0.59999389629810485"/>
            </bottom>
            <vertical/>
            <horizontal/>
          </border>
        </dxf>
        <dxf>
          <font>
            <color theme="0"/>
          </font>
          <fill>
            <patternFill>
              <bgColor rgb="FF008641"/>
            </patternFill>
          </fill>
          <border>
            <left style="thin">
              <color theme="9"/>
            </left>
            <right style="thin">
              <color theme="9"/>
            </right>
            <top style="thin">
              <color theme="9"/>
            </top>
            <bottom style="thin">
              <color theme="9"/>
            </bottom>
            <vertical/>
            <horizontal/>
          </border>
        </dxf>
        <dxf>
          <font>
            <color rgb="FF959595"/>
          </font>
          <fill>
            <patternFill patternType="solid">
              <fgColor rgb="FFDFDFDF"/>
              <bgColor rgb="FFDFDFDF"/>
            </patternFill>
          </fill>
          <border>
            <left style="thin">
              <color rgb="FFDFDFDF"/>
            </left>
            <right style="thin">
              <color rgb="FFDFDFDF"/>
            </right>
            <top style="thin">
              <color rgb="FFDFDFDF"/>
            </top>
            <bottom style="thin">
              <color rgb="FFDFDFDF"/>
            </bottom>
            <vertical/>
            <horizontal/>
          </border>
        </dxf>
        <dxf>
          <font>
            <color rgb="FF000000"/>
          </font>
          <fill>
            <patternFill patternType="solid">
              <fgColor rgb="FFC0C0C0"/>
              <bgColor rgb="FFC0C0C0"/>
            </patternFill>
          </fill>
          <border>
            <left style="thin">
              <color rgb="FFC0C0C0"/>
            </left>
            <right style="thin">
              <color rgb="FFC0C0C0"/>
            </right>
            <top style="thin">
              <color rgb="FFC0C0C0"/>
            </top>
            <bottom style="thin">
              <color rgb="FFC0C0C0"/>
            </bottom>
            <vertical/>
            <horizontal/>
          </border>
        </dxf>
      </x14:dxfs>
    </ext>
    <ext xmlns:x14="http://schemas.microsoft.com/office/spreadsheetml/2009/9/main" uri="{EB79DEF2-80B8-43e5-95BD-54CBDDF9020C}">
      <x14:slicerStyles defaultSlicerStyle="SlicerStyleLight1">
        <x14:slicerStyle name="ExcelChampSlicer1">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07/relationships/slicerCache" Target="slicerCaches/slicerCache2.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microsoft.com/office/2007/relationships/slicerCache" Target="slicerCaches/slicerCache1.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3.xml"/><Relationship Id="rId5" Type="http://schemas.openxmlformats.org/officeDocument/2006/relationships/worksheet" Target="worksheets/sheet5.xml"/><Relationship Id="rId15" Type="http://schemas.openxmlformats.org/officeDocument/2006/relationships/connections" Target="connections.xml"/><Relationship Id="rId23" Type="http://schemas.openxmlformats.org/officeDocument/2006/relationships/customXml" Target="../customXml/item5.xml"/><Relationship Id="rId10" Type="http://schemas.openxmlformats.org/officeDocument/2006/relationships/pivotCacheDefinition" Target="pivotCache/pivotCacheDefinition2.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theme" Target="theme/theme1.xml"/><Relationship Id="rId22" Type="http://schemas.openxmlformats.org/officeDocument/2006/relationships/customXml" Target="../customXml/item4.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01-02'!C1"/><Relationship Id="rId1" Type="http://schemas.openxmlformats.org/officeDocument/2006/relationships/hyperlink" Target="https://www.edx.org/course/introduction-data-analysis-using-excel-microsoft-dat205x-0" TargetMode="External"/></Relationships>
</file>

<file path=xl/drawings/_rels/drawing4.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hyperlink" Target="#'02'!C1"/><Relationship Id="rId1" Type="http://schemas.openxmlformats.org/officeDocument/2006/relationships/hyperlink" Target="http://www.powerbi.com/" TargetMode="External"/><Relationship Id="rId5" Type="http://schemas.openxmlformats.org/officeDocument/2006/relationships/hyperlink" Target="https://vlabs.holsystems.com/vlabs/technet?eng=VLabs&amp;auth=none&amp;src=vlabs&amp;altadd=true&amp;labid=26670&amp;lod=true" TargetMode="External"/><Relationship Id="rId4" Type="http://schemas.openxmlformats.org/officeDocument/2006/relationships/hyperlink" Target="https://www.microsoft.com/download/details.aspx?id=39379" TargetMode="External"/></Relationships>
</file>

<file path=xl/drawings/_rels/drawing5.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hyperlink" Target="http://go.microsoft.com/fwlink/p/?LinkId=626462" TargetMode="External"/><Relationship Id="rId4" Type="http://schemas.openxmlformats.org/officeDocument/2006/relationships/hyperlink" Target="#'03'!C1"/></Relationships>
</file>

<file path=xl/drawings/_rels/drawing6.xml.rels><?xml version="1.0" encoding="UTF-8" standalone="yes"?>
<Relationships xmlns="http://schemas.openxmlformats.org/package/2006/relationships"><Relationship Id="rId2" Type="http://schemas.openxmlformats.org/officeDocument/2006/relationships/hyperlink" Target="#'04'!D1"/><Relationship Id="rId1" Type="http://schemas.openxmlformats.org/officeDocument/2006/relationships/hyperlink" Target="https://excel.uservoice.com/" TargetMode="External"/></Relationships>
</file>

<file path=xl/drawings/_rels/drawing7.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6" Type="http://schemas.openxmlformats.org/officeDocument/2006/relationships/image" Target="../media/image1.png"/><Relationship Id="rId5" Type="http://schemas.openxmlformats.org/officeDocument/2006/relationships/image" Target="../media/image10.png"/><Relationship Id="rId4"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2</xdr:col>
      <xdr:colOff>1095374</xdr:colOff>
      <xdr:row>7</xdr:row>
      <xdr:rowOff>57150</xdr:rowOff>
    </xdr:from>
    <xdr:to>
      <xdr:col>7</xdr:col>
      <xdr:colOff>342901</xdr:colOff>
      <xdr:row>20</xdr:row>
      <xdr:rowOff>0</xdr:rowOff>
    </xdr:to>
    <mc:AlternateContent xmlns:mc="http://schemas.openxmlformats.org/markup-compatibility/2006" xmlns:a14="http://schemas.microsoft.com/office/drawing/2010/main">
      <mc:Choice Requires="a14">
        <xdr:graphicFrame macro="">
          <xdr:nvGraphicFramePr>
            <xdr:cNvPr id="2" name="Select Message">
              <a:extLst>
                <a:ext uri="{FF2B5EF4-FFF2-40B4-BE49-F238E27FC236}">
                  <a16:creationId xmlns:a16="http://schemas.microsoft.com/office/drawing/2014/main" id="{096F7651-9D5E-4189-8232-D722DCE80CD9}"/>
                </a:ext>
              </a:extLst>
            </xdr:cNvPr>
            <xdr:cNvGraphicFramePr/>
          </xdr:nvGraphicFramePr>
          <xdr:xfrm>
            <a:off x="0" y="0"/>
            <a:ext cx="0" cy="0"/>
          </xdr:xfrm>
          <a:graphic>
            <a:graphicData uri="http://schemas.microsoft.com/office/drawing/2010/slicer">
              <sle:slicer xmlns:sle="http://schemas.microsoft.com/office/drawing/2010/slicer" name="Select Message"/>
            </a:graphicData>
          </a:graphic>
        </xdr:graphicFrame>
      </mc:Choice>
      <mc:Fallback xmlns="">
        <xdr:sp macro="" textlink="">
          <xdr:nvSpPr>
            <xdr:cNvPr id="0" name=""/>
            <xdr:cNvSpPr>
              <a:spLocks noTextEdit="1"/>
            </xdr:cNvSpPr>
          </xdr:nvSpPr>
          <xdr:spPr>
            <a:xfrm>
              <a:off x="4238624" y="1390650"/>
              <a:ext cx="3220813" cy="241935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9</xdr:col>
      <xdr:colOff>9525</xdr:colOff>
      <xdr:row>3</xdr:row>
      <xdr:rowOff>38098</xdr:rowOff>
    </xdr:from>
    <xdr:to>
      <xdr:col>12</xdr:col>
      <xdr:colOff>1228725</xdr:colOff>
      <xdr:row>37</xdr:row>
      <xdr:rowOff>123825</xdr:rowOff>
    </xdr:to>
    <mc:AlternateContent xmlns:mc="http://schemas.openxmlformats.org/markup-compatibility/2006" xmlns:a14="http://schemas.microsoft.com/office/drawing/2010/main">
      <mc:Choice Requires="a14">
        <xdr:graphicFrame macro="">
          <xdr:nvGraphicFramePr>
            <xdr:cNvPr id="3" name="Competition Name">
              <a:extLst>
                <a:ext uri="{FF2B5EF4-FFF2-40B4-BE49-F238E27FC236}">
                  <a16:creationId xmlns:a16="http://schemas.microsoft.com/office/drawing/2014/main" id="{D7C9CC88-2DDD-4A14-9095-B375DFECFCCB}"/>
                </a:ext>
              </a:extLst>
            </xdr:cNvPr>
            <xdr:cNvGraphicFramePr/>
          </xdr:nvGraphicFramePr>
          <xdr:xfrm>
            <a:off x="0" y="0"/>
            <a:ext cx="0" cy="0"/>
          </xdr:xfrm>
          <a:graphic>
            <a:graphicData uri="http://schemas.microsoft.com/office/drawing/2010/slicer">
              <sle:slicer xmlns:sle="http://schemas.microsoft.com/office/drawing/2010/slicer" name="Competition Name"/>
            </a:graphicData>
          </a:graphic>
        </xdr:graphicFrame>
      </mc:Choice>
      <mc:Fallback xmlns="">
        <xdr:sp macro="" textlink="">
          <xdr:nvSpPr>
            <xdr:cNvPr id="0" name=""/>
            <xdr:cNvSpPr>
              <a:spLocks noTextEdit="1"/>
            </xdr:cNvSpPr>
          </xdr:nvSpPr>
          <xdr:spPr>
            <a:xfrm>
              <a:off x="8486775" y="609598"/>
              <a:ext cx="3260271" cy="6562727"/>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729192</xdr:colOff>
      <xdr:row>2</xdr:row>
      <xdr:rowOff>157692</xdr:rowOff>
    </xdr:from>
    <xdr:to>
      <xdr:col>1</xdr:col>
      <xdr:colOff>2875170</xdr:colOff>
      <xdr:row>11</xdr:row>
      <xdr:rowOff>47396</xdr:rowOff>
    </xdr:to>
    <xdr:pic>
      <xdr:nvPicPr>
        <xdr:cNvPr id="3" name="Picture 2">
          <a:extLst>
            <a:ext uri="{FF2B5EF4-FFF2-40B4-BE49-F238E27FC236}">
              <a16:creationId xmlns:a16="http://schemas.microsoft.com/office/drawing/2014/main" id="{08501643-14A4-423A-AC0F-700CC0A9F3F7}"/>
            </a:ext>
          </a:extLst>
        </xdr:cNvPr>
        <xdr:cNvPicPr>
          <a:picLocks noChangeAspect="1"/>
        </xdr:cNvPicPr>
      </xdr:nvPicPr>
      <xdr:blipFill>
        <a:blip xmlns:r="http://schemas.openxmlformats.org/officeDocument/2006/relationships" r:embed="rId1"/>
        <a:stretch>
          <a:fillRect/>
        </a:stretch>
      </xdr:blipFill>
      <xdr:spPr>
        <a:xfrm>
          <a:off x="938742" y="881592"/>
          <a:ext cx="2145978" cy="2080454"/>
        </a:xfrm>
        <a:prstGeom prst="rect">
          <a:avLst/>
        </a:prstGeom>
      </xdr:spPr>
    </xdr:pic>
    <xdr:clientData/>
  </xdr:twoCellAnchor>
  <xdr:twoCellAnchor editAs="oneCell">
    <xdr:from>
      <xdr:col>1</xdr:col>
      <xdr:colOff>190500</xdr:colOff>
      <xdr:row>12</xdr:row>
      <xdr:rowOff>19050</xdr:rowOff>
    </xdr:from>
    <xdr:to>
      <xdr:col>1</xdr:col>
      <xdr:colOff>3429002</xdr:colOff>
      <xdr:row>16</xdr:row>
      <xdr:rowOff>66675</xdr:rowOff>
    </xdr:to>
    <mc:AlternateContent xmlns:mc="http://schemas.openxmlformats.org/markup-compatibility/2006" xmlns:a14="http://schemas.microsoft.com/office/drawing/2010/main">
      <mc:Choice Requires="a14">
        <xdr:graphicFrame macro="">
          <xdr:nvGraphicFramePr>
            <xdr:cNvPr id="4" name="Select Message 1">
              <a:extLst>
                <a:ext uri="{FF2B5EF4-FFF2-40B4-BE49-F238E27FC236}">
                  <a16:creationId xmlns:a16="http://schemas.microsoft.com/office/drawing/2014/main" id="{00FFA301-812E-485B-A686-0983CE6650F2}"/>
                </a:ext>
              </a:extLst>
            </xdr:cNvPr>
            <xdr:cNvGraphicFramePr/>
          </xdr:nvGraphicFramePr>
          <xdr:xfrm>
            <a:off x="0" y="0"/>
            <a:ext cx="0" cy="0"/>
          </xdr:xfrm>
          <a:graphic>
            <a:graphicData uri="http://schemas.microsoft.com/office/drawing/2010/slicer">
              <sle:slicer xmlns:sle="http://schemas.microsoft.com/office/drawing/2010/slicer" name="Select Message 1"/>
            </a:graphicData>
          </a:graphic>
        </xdr:graphicFrame>
      </mc:Choice>
      <mc:Fallback xmlns="">
        <xdr:sp macro="" textlink="">
          <xdr:nvSpPr>
            <xdr:cNvPr id="0" name=""/>
            <xdr:cNvSpPr>
              <a:spLocks noTextEdit="1"/>
            </xdr:cNvSpPr>
          </xdr:nvSpPr>
          <xdr:spPr>
            <a:xfrm>
              <a:off x="400050" y="3143250"/>
              <a:ext cx="3238502" cy="241935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xdr:from>
      <xdr:col>0</xdr:col>
      <xdr:colOff>85725</xdr:colOff>
      <xdr:row>12</xdr:row>
      <xdr:rowOff>85725</xdr:rowOff>
    </xdr:from>
    <xdr:to>
      <xdr:col>1</xdr:col>
      <xdr:colOff>1143000</xdr:colOff>
      <xdr:row>22</xdr:row>
      <xdr:rowOff>200025</xdr:rowOff>
    </xdr:to>
    <xdr:sp macro="" textlink="Controls!$C$82">
      <xdr:nvSpPr>
        <xdr:cNvPr id="3" name="TextBox 2">
          <a:extLst>
            <a:ext uri="{FF2B5EF4-FFF2-40B4-BE49-F238E27FC236}">
              <a16:creationId xmlns:a16="http://schemas.microsoft.com/office/drawing/2014/main" id="{792134EA-EC86-4967-8787-1F77DA164474}"/>
            </a:ext>
          </a:extLst>
        </xdr:cNvPr>
        <xdr:cNvSpPr txBox="1"/>
      </xdr:nvSpPr>
      <xdr:spPr>
        <a:xfrm>
          <a:off x="85725" y="2619375"/>
          <a:ext cx="2371725" cy="2209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fld id="{79AE0E49-8676-4643-BA2D-B30AF870D0C1}" type="TxLink">
            <a:rPr lang="en-US" altLang="ja-JP" sz="1800" b="1" i="0" u="none" strike="noStrike">
              <a:solidFill>
                <a:schemeClr val="bg1"/>
              </a:solidFill>
              <a:latin typeface="Segoe UI Light"/>
              <a:ea typeface="+mn-ea"/>
              <a:cs typeface="Segoe UI Light"/>
            </a:rPr>
            <a:pPr marL="0" indent="0" algn="ctr"/>
            <a:t>Haluaisitko oppia lisää tiedon analysoinnista Excelissä? Kokeile tätä maksutonta verkkokurssia (englanniksi)</a:t>
          </a:fld>
          <a:endParaRPr lang="en-US" sz="1800" b="1" i="0" u="none" strike="noStrike">
            <a:solidFill>
              <a:schemeClr val="bg1"/>
            </a:solidFill>
            <a:latin typeface="Segoe UI Light"/>
            <a:ea typeface="+mn-ea"/>
            <a:cs typeface="Segoe UI Light"/>
          </a:endParaRPr>
        </a:p>
      </xdr:txBody>
    </xdr:sp>
    <xdr:clientData/>
  </xdr:twoCellAnchor>
  <xdr:twoCellAnchor>
    <xdr:from>
      <xdr:col>0</xdr:col>
      <xdr:colOff>23812</xdr:colOff>
      <xdr:row>22</xdr:row>
      <xdr:rowOff>152400</xdr:rowOff>
    </xdr:from>
    <xdr:to>
      <xdr:col>1</xdr:col>
      <xdr:colOff>1204912</xdr:colOff>
      <xdr:row>25</xdr:row>
      <xdr:rowOff>95250</xdr:rowOff>
    </xdr:to>
    <xdr:sp macro="" textlink="Controls!$C$83">
      <xdr:nvSpPr>
        <xdr:cNvPr id="10" name="TextBox 9">
          <a:hlinkClick xmlns:r="http://schemas.openxmlformats.org/officeDocument/2006/relationships" r:id="rId1"/>
          <a:extLst>
            <a:ext uri="{FF2B5EF4-FFF2-40B4-BE49-F238E27FC236}">
              <a16:creationId xmlns:a16="http://schemas.microsoft.com/office/drawing/2014/main" id="{C4748F74-4473-4E62-8F20-8CD118021C9F}"/>
            </a:ext>
          </a:extLst>
        </xdr:cNvPr>
        <xdr:cNvSpPr txBox="1"/>
      </xdr:nvSpPr>
      <xdr:spPr>
        <a:xfrm>
          <a:off x="23812" y="4781550"/>
          <a:ext cx="2495550"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fld id="{A33CB4B9-3220-499B-A107-52EF673B3F5F}" type="TxLink">
            <a:rPr lang="en-US" sz="1100" b="0" i="0" u="sng" strike="noStrike">
              <a:solidFill>
                <a:schemeClr val="bg1"/>
              </a:solidFill>
              <a:latin typeface="Segoe UI Light"/>
              <a:ea typeface="+mn-ea"/>
              <a:cs typeface="Segoe UI Light"/>
            </a:rPr>
            <a:pPr marL="0" indent="0"/>
            <a:t>https://www.edx.org/course/introduction-data-analysis-using-excel-microsoft-dat205x-0</a:t>
          </a:fld>
          <a:endParaRPr lang="en-US" sz="1100" b="0" i="0" u="sng" strike="noStrike">
            <a:solidFill>
              <a:schemeClr val="bg1"/>
            </a:solidFill>
            <a:latin typeface="Segoe UI Light"/>
            <a:ea typeface="+mn-ea"/>
            <a:cs typeface="Segoe UI Light"/>
          </a:endParaRPr>
        </a:p>
      </xdr:txBody>
    </xdr:sp>
    <xdr:clientData/>
  </xdr:twoCellAnchor>
  <xdr:twoCellAnchor editAs="oneCell">
    <xdr:from>
      <xdr:col>9</xdr:col>
      <xdr:colOff>1257300</xdr:colOff>
      <xdr:row>0</xdr:row>
      <xdr:rowOff>57150</xdr:rowOff>
    </xdr:from>
    <xdr:to>
      <xdr:col>10</xdr:col>
      <xdr:colOff>1406899</xdr:colOff>
      <xdr:row>2</xdr:row>
      <xdr:rowOff>104134</xdr:rowOff>
    </xdr:to>
    <xdr:sp macro="" textlink="Controls!$C$56">
      <xdr:nvSpPr>
        <xdr:cNvPr id="11" name="Rectangle 10">
          <a:hlinkClick xmlns:r="http://schemas.openxmlformats.org/officeDocument/2006/relationships" r:id="rId2"/>
          <a:extLst>
            <a:ext uri="{FF2B5EF4-FFF2-40B4-BE49-F238E27FC236}">
              <a16:creationId xmlns:a16="http://schemas.microsoft.com/office/drawing/2014/main" id="{845D8901-09F9-431E-8289-1110735CB52F}"/>
            </a:ext>
          </a:extLst>
        </xdr:cNvPr>
        <xdr:cNvSpPr/>
      </xdr:nvSpPr>
      <xdr:spPr>
        <a:xfrm>
          <a:off x="9982200" y="57150"/>
          <a:ext cx="2302249" cy="694684"/>
        </a:xfrm>
        <a:prstGeom prst="rect">
          <a:avLst/>
        </a:prstGeom>
        <a:solidFill>
          <a:schemeClr val="bg1">
            <a:lumMod val="95000"/>
          </a:schemeClr>
        </a:solidFill>
        <a:ln>
          <a:solidFill>
            <a:srgbClr val="00864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571A5E-7BB2-4A4D-8B9D-D250FD52B14C}" type="TxLink">
            <a:rPr lang="en-US" altLang="ja-JP" sz="2000" b="1" i="0" u="none" strike="noStrike">
              <a:solidFill>
                <a:srgbClr val="008641"/>
              </a:solidFill>
              <a:latin typeface="Segoe UI Light"/>
              <a:ea typeface="+mn-ea"/>
              <a:cs typeface="Segoe UI Light"/>
            </a:rPr>
            <a:pPr marL="0" indent="0" algn="ctr"/>
            <a:t>Seuraava &gt;&gt;</a:t>
          </a:fld>
          <a:endParaRPr lang="en-US" sz="2000" b="1" i="0" u="none" strike="noStrike">
            <a:solidFill>
              <a:srgbClr val="008641"/>
            </a:solidFill>
            <a:latin typeface="Segoe UI Light"/>
            <a:ea typeface="+mn-ea"/>
            <a:cs typeface="Segoe UI Light"/>
          </a:endParaRPr>
        </a:p>
      </xdr:txBody>
    </xdr:sp>
    <xdr:clientData/>
  </xdr:twoCellAnchor>
  <xdr:twoCellAnchor editAs="oneCell">
    <xdr:from>
      <xdr:col>0</xdr:col>
      <xdr:colOff>642937</xdr:colOff>
      <xdr:row>0</xdr:row>
      <xdr:rowOff>161925</xdr:rowOff>
    </xdr:from>
    <xdr:to>
      <xdr:col>1</xdr:col>
      <xdr:colOff>585787</xdr:colOff>
      <xdr:row>11</xdr:row>
      <xdr:rowOff>2257</xdr:rowOff>
    </xdr:to>
    <xdr:pic>
      <xdr:nvPicPr>
        <xdr:cNvPr id="2" name="Picture 1">
          <a:extLst>
            <a:ext uri="{FF2B5EF4-FFF2-40B4-BE49-F238E27FC236}">
              <a16:creationId xmlns:a16="http://schemas.microsoft.com/office/drawing/2014/main" id="{5F6D6DAD-4A74-41DC-9EE2-921FEB281AC4}"/>
            </a:ext>
          </a:extLst>
        </xdr:cNvPr>
        <xdr:cNvPicPr>
          <a:picLocks noChangeAspect="1"/>
        </xdr:cNvPicPr>
      </xdr:nvPicPr>
      <xdr:blipFill>
        <a:blip xmlns:r="http://schemas.openxmlformats.org/officeDocument/2006/relationships" r:embed="rId3"/>
        <a:stretch>
          <a:fillRect/>
        </a:stretch>
      </xdr:blipFill>
      <xdr:spPr>
        <a:xfrm>
          <a:off x="642937" y="161925"/>
          <a:ext cx="1257300" cy="237398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147638</xdr:colOff>
      <xdr:row>11</xdr:row>
      <xdr:rowOff>180975</xdr:rowOff>
    </xdr:from>
    <xdr:to>
      <xdr:col>1</xdr:col>
      <xdr:colOff>1204913</xdr:colOff>
      <xdr:row>23</xdr:row>
      <xdr:rowOff>38100</xdr:rowOff>
    </xdr:to>
    <xdr:sp macro="" textlink="Controls!$C$109">
      <xdr:nvSpPr>
        <xdr:cNvPr id="5" name="TextBox 4">
          <a:extLst>
            <a:ext uri="{FF2B5EF4-FFF2-40B4-BE49-F238E27FC236}">
              <a16:creationId xmlns:a16="http://schemas.microsoft.com/office/drawing/2014/main" id="{E748FF37-3E06-4249-B5F8-3F8512D440F0}"/>
            </a:ext>
          </a:extLst>
        </xdr:cNvPr>
        <xdr:cNvSpPr txBox="1"/>
      </xdr:nvSpPr>
      <xdr:spPr>
        <a:xfrm>
          <a:off x="147638" y="2714625"/>
          <a:ext cx="2371725" cy="2371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fld id="{525C8977-B57F-46C1-ACEF-F8BBE55763A6}" type="TxLink">
            <a:rPr lang="en-US" sz="1800" b="1" i="0" u="none" strike="noStrike">
              <a:solidFill>
                <a:schemeClr val="bg1"/>
              </a:solidFill>
              <a:latin typeface="Segoe UI Light"/>
              <a:ea typeface="+mn-ea"/>
              <a:cs typeface="Segoe UI Light"/>
            </a:rPr>
            <a:pPr marL="0" indent="0" algn="ctr"/>
            <a:t>Näitä samoja työkaluja käytetään Microsoftin Power BI -nimisessä raportointi- ja analysointipalvelussa. Kun opit ne Excelissä sinusta tulee myös Power Bi -guru!</a:t>
          </a:fld>
          <a:endParaRPr lang="en-US" sz="1800" b="1" i="0" u="none" strike="noStrike">
            <a:solidFill>
              <a:schemeClr val="bg1"/>
            </a:solidFill>
            <a:latin typeface="Segoe UI Light"/>
            <a:ea typeface="+mn-ea"/>
            <a:cs typeface="Segoe UI Light"/>
          </a:endParaRPr>
        </a:p>
      </xdr:txBody>
    </xdr:sp>
    <xdr:clientData/>
  </xdr:twoCellAnchor>
  <xdr:twoCellAnchor>
    <xdr:from>
      <xdr:col>0</xdr:col>
      <xdr:colOff>47625</xdr:colOff>
      <xdr:row>24</xdr:row>
      <xdr:rowOff>85725</xdr:rowOff>
    </xdr:from>
    <xdr:to>
      <xdr:col>1</xdr:col>
      <xdr:colOff>1228725</xdr:colOff>
      <xdr:row>27</xdr:row>
      <xdr:rowOff>190500</xdr:rowOff>
    </xdr:to>
    <xdr:sp macro="" textlink="Controls!$C$110">
      <xdr:nvSpPr>
        <xdr:cNvPr id="9" name="TextBox 8">
          <a:hlinkClick xmlns:r="http://schemas.openxmlformats.org/officeDocument/2006/relationships" r:id="rId1"/>
          <a:extLst>
            <a:ext uri="{FF2B5EF4-FFF2-40B4-BE49-F238E27FC236}">
              <a16:creationId xmlns:a16="http://schemas.microsoft.com/office/drawing/2014/main" id="{5A71B74A-3CCC-4405-8CAC-3FBB7E9C0AC1}"/>
            </a:ext>
          </a:extLst>
        </xdr:cNvPr>
        <xdr:cNvSpPr txBox="1"/>
      </xdr:nvSpPr>
      <xdr:spPr>
        <a:xfrm>
          <a:off x="47625" y="5343525"/>
          <a:ext cx="2495550" cy="733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fld id="{F061E5B3-B757-403F-859F-16ABD291810C}" type="TxLink">
            <a:rPr lang="en-US" altLang="ja-JP" sz="1100" b="0" i="0" u="sng" strike="noStrike">
              <a:solidFill>
                <a:schemeClr val="bg1"/>
              </a:solidFill>
              <a:latin typeface="Segoe UI Light"/>
              <a:ea typeface="+mn-ea"/>
              <a:cs typeface="Segoe UI Light"/>
            </a:rPr>
            <a:pPr marL="0" indent="0" algn="ctr"/>
            <a:t>Tutustu Power BI:hin täällä</a:t>
          </a:fld>
          <a:endParaRPr lang="en-US" sz="1100" b="0" i="0" u="sng" strike="noStrike">
            <a:solidFill>
              <a:schemeClr val="bg1"/>
            </a:solidFill>
            <a:latin typeface="Segoe UI Light"/>
            <a:ea typeface="+mn-ea"/>
            <a:cs typeface="Segoe UI Light"/>
          </a:endParaRPr>
        </a:p>
      </xdr:txBody>
    </xdr:sp>
    <xdr:clientData/>
  </xdr:twoCellAnchor>
  <xdr:twoCellAnchor editAs="oneCell">
    <xdr:from>
      <xdr:col>9</xdr:col>
      <xdr:colOff>400050</xdr:colOff>
      <xdr:row>0</xdr:row>
      <xdr:rowOff>57150</xdr:rowOff>
    </xdr:from>
    <xdr:to>
      <xdr:col>11</xdr:col>
      <xdr:colOff>206749</xdr:colOff>
      <xdr:row>2</xdr:row>
      <xdr:rowOff>104134</xdr:rowOff>
    </xdr:to>
    <xdr:sp macro="" textlink="Controls!$C$56">
      <xdr:nvSpPr>
        <xdr:cNvPr id="6" name="Rectangle 5">
          <a:hlinkClick xmlns:r="http://schemas.openxmlformats.org/officeDocument/2006/relationships" r:id="rId2"/>
          <a:extLst>
            <a:ext uri="{FF2B5EF4-FFF2-40B4-BE49-F238E27FC236}">
              <a16:creationId xmlns:a16="http://schemas.microsoft.com/office/drawing/2014/main" id="{37D27725-8076-42B4-9589-203FC38BA76A}"/>
            </a:ext>
          </a:extLst>
        </xdr:cNvPr>
        <xdr:cNvSpPr/>
      </xdr:nvSpPr>
      <xdr:spPr>
        <a:xfrm>
          <a:off x="10229850" y="57150"/>
          <a:ext cx="2302249" cy="694684"/>
        </a:xfrm>
        <a:prstGeom prst="rect">
          <a:avLst/>
        </a:prstGeom>
        <a:solidFill>
          <a:schemeClr val="bg1">
            <a:lumMod val="95000"/>
          </a:schemeClr>
        </a:solidFill>
        <a:ln>
          <a:solidFill>
            <a:srgbClr val="00864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571A5E-7BB2-4A4D-8B9D-D250FD52B14C}" type="TxLink">
            <a:rPr lang="en-US" altLang="ja-JP" sz="2000" b="1" i="0" u="none" strike="noStrike">
              <a:solidFill>
                <a:srgbClr val="008641"/>
              </a:solidFill>
              <a:latin typeface="Segoe UI Light"/>
              <a:ea typeface="+mn-ea"/>
              <a:cs typeface="Segoe UI Light"/>
            </a:rPr>
            <a:pPr marL="0" indent="0" algn="ctr"/>
            <a:t>Seuraava &gt;&gt;</a:t>
          </a:fld>
          <a:endParaRPr lang="en-US" sz="2000" b="1" i="0" u="none" strike="noStrike">
            <a:solidFill>
              <a:srgbClr val="008641"/>
            </a:solidFill>
            <a:latin typeface="Segoe UI Light"/>
            <a:ea typeface="+mn-ea"/>
            <a:cs typeface="Segoe UI Light"/>
          </a:endParaRPr>
        </a:p>
      </xdr:txBody>
    </xdr:sp>
    <xdr:clientData/>
  </xdr:twoCellAnchor>
  <xdr:twoCellAnchor>
    <xdr:from>
      <xdr:col>0</xdr:col>
      <xdr:colOff>19050</xdr:colOff>
      <xdr:row>0</xdr:row>
      <xdr:rowOff>123825</xdr:rowOff>
    </xdr:from>
    <xdr:to>
      <xdr:col>1</xdr:col>
      <xdr:colOff>1257300</xdr:colOff>
      <xdr:row>7</xdr:row>
      <xdr:rowOff>190500</xdr:rowOff>
    </xdr:to>
    <xdr:sp macro="" textlink="Controls!$C$104">
      <xdr:nvSpPr>
        <xdr:cNvPr id="7" name="TextBox 6">
          <a:extLst>
            <a:ext uri="{FF2B5EF4-FFF2-40B4-BE49-F238E27FC236}">
              <a16:creationId xmlns:a16="http://schemas.microsoft.com/office/drawing/2014/main" id="{1B43D624-F20E-415D-98DD-BEB7B0FB290F}"/>
            </a:ext>
          </a:extLst>
        </xdr:cNvPr>
        <xdr:cNvSpPr txBox="1"/>
      </xdr:nvSpPr>
      <xdr:spPr>
        <a:xfrm>
          <a:off x="19050" y="123825"/>
          <a:ext cx="2552700" cy="1762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fld id="{4BCDD0B3-19FD-48D6-940A-D6FDA6B2DA61}" type="TxLink">
            <a:rPr lang="en-US" sz="1800" b="1" i="0" u="none" strike="noStrike">
              <a:solidFill>
                <a:schemeClr val="bg1"/>
              </a:solidFill>
              <a:latin typeface="Segoe UI Light"/>
              <a:ea typeface="+mn-ea"/>
              <a:cs typeface="Segoe UI Light"/>
            </a:rPr>
            <a:pPr marL="0" indent="0" algn="ctr"/>
            <a:t>"Hae ja muunna" -toiminto (Power Query) mahdollistaa automaattisen tiedon hakemisen ja yhdistämisen monista tietolähteistä.</a:t>
          </a:fld>
          <a:endParaRPr lang="en-US" sz="1800" b="1" i="0" u="none" strike="noStrike">
            <a:solidFill>
              <a:schemeClr val="bg1"/>
            </a:solidFill>
            <a:latin typeface="Segoe UI Light"/>
            <a:ea typeface="+mn-ea"/>
            <a:cs typeface="Segoe UI Light"/>
          </a:endParaRPr>
        </a:p>
      </xdr:txBody>
    </xdr:sp>
    <xdr:clientData/>
  </xdr:twoCellAnchor>
  <xdr:twoCellAnchor editAs="oneCell">
    <xdr:from>
      <xdr:col>0</xdr:col>
      <xdr:colOff>881063</xdr:colOff>
      <xdr:row>26</xdr:row>
      <xdr:rowOff>114300</xdr:rowOff>
    </xdr:from>
    <xdr:to>
      <xdr:col>1</xdr:col>
      <xdr:colOff>395288</xdr:colOff>
      <xdr:row>30</xdr:row>
      <xdr:rowOff>104775</xdr:rowOff>
    </xdr:to>
    <xdr:pic>
      <xdr:nvPicPr>
        <xdr:cNvPr id="8" name="Picture 7" descr="https://tse1.mm.bing.net/th?&amp;id=OIP.M1b10d620b89eb4a6a2e19c10fc547c01o0&amp;w=300&amp;h=300&amp;c=0&amp;pid=1.9&amp;rs=0&amp;p=0&amp;r=0">
          <a:hlinkClick xmlns:r="http://schemas.openxmlformats.org/officeDocument/2006/relationships" r:id="rId1"/>
          <a:extLst>
            <a:ext uri="{FF2B5EF4-FFF2-40B4-BE49-F238E27FC236}">
              <a16:creationId xmlns:a16="http://schemas.microsoft.com/office/drawing/2014/main" id="{47D674F3-4CBB-4235-9723-A290B331AEC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881063" y="5791200"/>
          <a:ext cx="828675" cy="828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85725</xdr:colOff>
      <xdr:row>7</xdr:row>
      <xdr:rowOff>133350</xdr:rowOff>
    </xdr:from>
    <xdr:to>
      <xdr:col>1</xdr:col>
      <xdr:colOff>1181103</xdr:colOff>
      <xdr:row>10</xdr:row>
      <xdr:rowOff>171450</xdr:rowOff>
    </xdr:to>
    <xdr:grpSp>
      <xdr:nvGrpSpPr>
        <xdr:cNvPr id="10" name="Group 9">
          <a:extLst>
            <a:ext uri="{FF2B5EF4-FFF2-40B4-BE49-F238E27FC236}">
              <a16:creationId xmlns:a16="http://schemas.microsoft.com/office/drawing/2014/main" id="{FA0C17C8-D8F9-4805-B920-41BA87986D90}"/>
            </a:ext>
          </a:extLst>
        </xdr:cNvPr>
        <xdr:cNvGrpSpPr/>
      </xdr:nvGrpSpPr>
      <xdr:grpSpPr>
        <a:xfrm>
          <a:off x="85725" y="1824990"/>
          <a:ext cx="2276478" cy="678180"/>
          <a:chOff x="104774" y="1800225"/>
          <a:chExt cx="2409828" cy="666750"/>
        </a:xfrm>
      </xdr:grpSpPr>
      <xdr:sp macro="" textlink="">
        <xdr:nvSpPr>
          <xdr:cNvPr id="11" name="TextBox 10">
            <a:extLst>
              <a:ext uri="{FF2B5EF4-FFF2-40B4-BE49-F238E27FC236}">
                <a16:creationId xmlns:a16="http://schemas.microsoft.com/office/drawing/2014/main" id="{B972A388-3716-41C6-B90C-246662EDC9CF}"/>
              </a:ext>
            </a:extLst>
          </xdr:cNvPr>
          <xdr:cNvSpPr txBox="1"/>
        </xdr:nvSpPr>
        <xdr:spPr>
          <a:xfrm>
            <a:off x="180975" y="1800225"/>
            <a:ext cx="2257426"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r>
              <a:rPr lang="en-US" sz="1400" b="0" i="0" strike="noStrike">
                <a:solidFill>
                  <a:schemeClr val="bg1"/>
                </a:solidFill>
                <a:latin typeface="Segoe UI Light"/>
                <a:ea typeface="+mn-ea"/>
                <a:cs typeface="Segoe UI Light"/>
              </a:rPr>
              <a:t>Power Query Add-In</a:t>
            </a:r>
          </a:p>
        </xdr:txBody>
      </xdr:sp>
      <xdr:sp macro="" textlink="">
        <xdr:nvSpPr>
          <xdr:cNvPr id="12" name="TextBox 11">
            <a:hlinkClick xmlns:r="http://schemas.openxmlformats.org/officeDocument/2006/relationships" r:id="rId4"/>
            <a:extLst>
              <a:ext uri="{FF2B5EF4-FFF2-40B4-BE49-F238E27FC236}">
                <a16:creationId xmlns:a16="http://schemas.microsoft.com/office/drawing/2014/main" id="{50E95776-2B53-4A70-A53A-90E0030DAB62}"/>
              </a:ext>
            </a:extLst>
          </xdr:cNvPr>
          <xdr:cNvSpPr txBox="1"/>
        </xdr:nvSpPr>
        <xdr:spPr>
          <a:xfrm>
            <a:off x="104774" y="2114550"/>
            <a:ext cx="1076326"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r>
              <a:rPr lang="en-US" sz="1400" b="0" i="0" u="sng" strike="noStrike">
                <a:solidFill>
                  <a:schemeClr val="bg1"/>
                </a:solidFill>
                <a:latin typeface="Segoe UI Light"/>
                <a:ea typeface="+mn-ea"/>
                <a:cs typeface="Segoe UI Light"/>
              </a:rPr>
              <a:t>Install</a:t>
            </a:r>
          </a:p>
        </xdr:txBody>
      </xdr:sp>
      <xdr:sp macro="" textlink="">
        <xdr:nvSpPr>
          <xdr:cNvPr id="13" name="TextBox 12">
            <a:hlinkClick xmlns:r="http://schemas.openxmlformats.org/officeDocument/2006/relationships" r:id="rId5"/>
            <a:extLst>
              <a:ext uri="{FF2B5EF4-FFF2-40B4-BE49-F238E27FC236}">
                <a16:creationId xmlns:a16="http://schemas.microsoft.com/office/drawing/2014/main" id="{45AC529D-7A16-45ED-BFB5-24460343E43C}"/>
              </a:ext>
            </a:extLst>
          </xdr:cNvPr>
          <xdr:cNvSpPr txBox="1"/>
        </xdr:nvSpPr>
        <xdr:spPr>
          <a:xfrm>
            <a:off x="1438276" y="2105025"/>
            <a:ext cx="1076326"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r>
              <a:rPr lang="en-US" sz="1400" b="0" i="0" u="sng" strike="noStrike">
                <a:solidFill>
                  <a:schemeClr val="bg1"/>
                </a:solidFill>
                <a:latin typeface="Segoe UI Light"/>
                <a:ea typeface="+mn-ea"/>
                <a:cs typeface="Segoe UI Light"/>
              </a:rPr>
              <a:t>Training</a:t>
            </a:r>
          </a:p>
        </xdr:txBody>
      </xdr:sp>
      <xdr:cxnSp macro="">
        <xdr:nvCxnSpPr>
          <xdr:cNvPr id="14" name="Straight Connector 13">
            <a:extLst>
              <a:ext uri="{FF2B5EF4-FFF2-40B4-BE49-F238E27FC236}">
                <a16:creationId xmlns:a16="http://schemas.microsoft.com/office/drawing/2014/main" id="{70742ECC-E9FF-4E2B-BF82-BCB756E132FC}"/>
              </a:ext>
            </a:extLst>
          </xdr:cNvPr>
          <xdr:cNvCxnSpPr/>
        </xdr:nvCxnSpPr>
        <xdr:spPr>
          <a:xfrm>
            <a:off x="333376" y="2105025"/>
            <a:ext cx="1952625" cy="0"/>
          </a:xfrm>
          <a:prstGeom prst="line">
            <a:avLst/>
          </a:prstGeom>
          <a:ln>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135468</xdr:colOff>
      <xdr:row>0</xdr:row>
      <xdr:rowOff>74083</xdr:rowOff>
    </xdr:from>
    <xdr:to>
      <xdr:col>1</xdr:col>
      <xdr:colOff>1192743</xdr:colOff>
      <xdr:row>2</xdr:row>
      <xdr:rowOff>33867</xdr:rowOff>
    </xdr:to>
    <xdr:sp macro="" textlink="Controls!$C$127">
      <xdr:nvSpPr>
        <xdr:cNvPr id="11" name="TextBox 10">
          <a:extLst>
            <a:ext uri="{FF2B5EF4-FFF2-40B4-BE49-F238E27FC236}">
              <a16:creationId xmlns:a16="http://schemas.microsoft.com/office/drawing/2014/main" id="{507BF0FF-F7C0-4E75-8D32-52B3259C6BD7}"/>
            </a:ext>
          </a:extLst>
        </xdr:cNvPr>
        <xdr:cNvSpPr txBox="1"/>
      </xdr:nvSpPr>
      <xdr:spPr>
        <a:xfrm>
          <a:off x="135468" y="74083"/>
          <a:ext cx="2371725" cy="6074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fld id="{0B3B77FF-A4EB-4E16-BBA7-273CA24AA721}" type="TxLink">
            <a:rPr lang="en-US" altLang="ja-JP" sz="1800" b="1" i="0" u="none" strike="noStrike">
              <a:solidFill>
                <a:schemeClr val="bg1"/>
              </a:solidFill>
              <a:latin typeface="Segoe UI Light"/>
              <a:ea typeface="+mn-ea"/>
              <a:cs typeface="Segoe UI Light"/>
            </a:rPr>
            <a:pPr marL="0" indent="0" algn="ctr"/>
            <a:t>Tiesitkö?</a:t>
          </a:fld>
          <a:endParaRPr lang="en-US" sz="1800" b="1" i="0" u="none" strike="noStrike">
            <a:solidFill>
              <a:schemeClr val="bg1"/>
            </a:solidFill>
            <a:latin typeface="Segoe UI Light"/>
            <a:ea typeface="+mn-ea"/>
            <a:cs typeface="Segoe UI Light"/>
          </a:endParaRPr>
        </a:p>
      </xdr:txBody>
    </xdr:sp>
    <xdr:clientData/>
  </xdr:twoCellAnchor>
  <xdr:twoCellAnchor>
    <xdr:from>
      <xdr:col>0</xdr:col>
      <xdr:colOff>73555</xdr:colOff>
      <xdr:row>1</xdr:row>
      <xdr:rowOff>236008</xdr:rowOff>
    </xdr:from>
    <xdr:to>
      <xdr:col>1</xdr:col>
      <xdr:colOff>1254655</xdr:colOff>
      <xdr:row>7</xdr:row>
      <xdr:rowOff>1</xdr:rowOff>
    </xdr:to>
    <xdr:sp macro="" textlink="Controls!$C$128">
      <xdr:nvSpPr>
        <xdr:cNvPr id="12" name="TextBox 11">
          <a:extLst>
            <a:ext uri="{FF2B5EF4-FFF2-40B4-BE49-F238E27FC236}">
              <a16:creationId xmlns:a16="http://schemas.microsoft.com/office/drawing/2014/main" id="{261CBA77-2F13-488C-B0BD-6DCA4E5B54F0}"/>
            </a:ext>
          </a:extLst>
        </xdr:cNvPr>
        <xdr:cNvSpPr txBox="1"/>
      </xdr:nvSpPr>
      <xdr:spPr>
        <a:xfrm>
          <a:off x="73555" y="559858"/>
          <a:ext cx="2495550" cy="11355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fld id="{4E6ACCAF-C78D-4A08-B09C-D180D9E2B4D9}" type="TxLink">
            <a:rPr lang="en-US" sz="1100" b="0" i="0" u="none" strike="noStrike">
              <a:solidFill>
                <a:schemeClr val="bg1"/>
              </a:solidFill>
              <a:latin typeface="Segoe UI Light"/>
              <a:ea typeface="+mn-ea"/>
              <a:cs typeface="Segoe UI Light"/>
            </a:rPr>
            <a:pPr marL="0" indent="0"/>
            <a:t>Tiesitkö, että Excel 2016:ssa Kerro-toiminto auttaa sinua löytämään nopeasti toiminnot. Kirjoitat vain haluamasi toiminnon valintanauhan Kerro-kenttään ja pääset siihen tai saat ohjeita.</a:t>
          </a:fld>
          <a:endParaRPr lang="en-US" sz="1100" b="0" i="0" u="none" strike="noStrike">
            <a:solidFill>
              <a:schemeClr val="bg1"/>
            </a:solidFill>
            <a:latin typeface="Segoe UI Light"/>
            <a:ea typeface="+mn-ea"/>
            <a:cs typeface="Segoe UI Light"/>
          </a:endParaRPr>
        </a:p>
      </xdr:txBody>
    </xdr:sp>
    <xdr:clientData/>
  </xdr:twoCellAnchor>
  <xdr:twoCellAnchor>
    <xdr:from>
      <xdr:col>0</xdr:col>
      <xdr:colOff>83080</xdr:colOff>
      <xdr:row>24</xdr:row>
      <xdr:rowOff>30691</xdr:rowOff>
    </xdr:from>
    <xdr:to>
      <xdr:col>1</xdr:col>
      <xdr:colOff>1264180</xdr:colOff>
      <xdr:row>26</xdr:row>
      <xdr:rowOff>183091</xdr:rowOff>
    </xdr:to>
    <xdr:sp macro="" textlink="Controls!$C$129">
      <xdr:nvSpPr>
        <xdr:cNvPr id="13" name="TextBox 12">
          <a:hlinkClick xmlns:r="http://schemas.openxmlformats.org/officeDocument/2006/relationships" r:id="rId1"/>
          <a:extLst>
            <a:ext uri="{FF2B5EF4-FFF2-40B4-BE49-F238E27FC236}">
              <a16:creationId xmlns:a16="http://schemas.microsoft.com/office/drawing/2014/main" id="{0CAD4626-CB29-4EF0-8EFA-E9D282DB49EA}"/>
            </a:ext>
          </a:extLst>
        </xdr:cNvPr>
        <xdr:cNvSpPr txBox="1"/>
      </xdr:nvSpPr>
      <xdr:spPr>
        <a:xfrm>
          <a:off x="83080" y="5078941"/>
          <a:ext cx="2495550"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fld id="{E42F15A9-9FCE-4669-97BD-C763C7B00CA7}" type="TxLink">
            <a:rPr lang="en-US" sz="1100" b="0" i="0" u="sng" strike="noStrike">
              <a:solidFill>
                <a:schemeClr val="bg1"/>
              </a:solidFill>
              <a:latin typeface="Segoe UI Light"/>
              <a:ea typeface="+mn-ea"/>
              <a:cs typeface="Segoe UI Light"/>
            </a:rPr>
            <a:pPr marL="0" indent="0"/>
            <a:t>Tutustu Excel 2016:sta uusiin toimintoihin täällä</a:t>
          </a:fld>
          <a:endParaRPr lang="en-US" sz="1100" b="0" i="0" u="sng" strike="noStrike">
            <a:solidFill>
              <a:schemeClr val="bg1"/>
            </a:solidFill>
            <a:latin typeface="Segoe UI Light"/>
            <a:ea typeface="+mn-ea"/>
            <a:cs typeface="Segoe UI Light"/>
          </a:endParaRPr>
        </a:p>
      </xdr:txBody>
    </xdr:sp>
    <xdr:clientData/>
  </xdr:twoCellAnchor>
  <xdr:twoCellAnchor editAs="oneCell">
    <xdr:from>
      <xdr:col>0</xdr:col>
      <xdr:colOff>197380</xdr:colOff>
      <xdr:row>6</xdr:row>
      <xdr:rowOff>119591</xdr:rowOff>
    </xdr:from>
    <xdr:to>
      <xdr:col>1</xdr:col>
      <xdr:colOff>1149880</xdr:colOff>
      <xdr:row>9</xdr:row>
      <xdr:rowOff>187651</xdr:rowOff>
    </xdr:to>
    <xdr:pic>
      <xdr:nvPicPr>
        <xdr:cNvPr id="18" name="Picture 17" descr="Icons for inserting hierarchy, waterfall or stock, or statistical charts in Excel 2016 for Windows">
          <a:extLst>
            <a:ext uri="{FF2B5EF4-FFF2-40B4-BE49-F238E27FC236}">
              <a16:creationId xmlns:a16="http://schemas.microsoft.com/office/drawing/2014/main" id="{0E1BBFC3-0E39-4F01-8829-83CC7EB2B1F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7380" y="1605491"/>
          <a:ext cx="2266950" cy="6967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202673</xdr:colOff>
      <xdr:row>11</xdr:row>
      <xdr:rowOff>45509</xdr:rowOff>
    </xdr:from>
    <xdr:to>
      <xdr:col>1</xdr:col>
      <xdr:colOff>1144588</xdr:colOff>
      <xdr:row>23</xdr:row>
      <xdr:rowOff>48763</xdr:rowOff>
    </xdr:to>
    <xdr:pic>
      <xdr:nvPicPr>
        <xdr:cNvPr id="19" name="Picture 18" descr="shows the new charts in PowerPoint2016">
          <a:extLst>
            <a:ext uri="{FF2B5EF4-FFF2-40B4-BE49-F238E27FC236}">
              <a16:creationId xmlns:a16="http://schemas.microsoft.com/office/drawing/2014/main" id="{BE2DE19A-06A1-408E-8BFD-CF12C23EB3D8}"/>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02673" y="2369609"/>
          <a:ext cx="2256365" cy="25178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390525</xdr:colOff>
      <xdr:row>0</xdr:row>
      <xdr:rowOff>66675</xdr:rowOff>
    </xdr:from>
    <xdr:to>
      <xdr:col>12</xdr:col>
      <xdr:colOff>197224</xdr:colOff>
      <xdr:row>2</xdr:row>
      <xdr:rowOff>113659</xdr:rowOff>
    </xdr:to>
    <xdr:sp macro="" textlink="Controls!$C$56">
      <xdr:nvSpPr>
        <xdr:cNvPr id="8" name="Rectangle 7">
          <a:hlinkClick xmlns:r="http://schemas.openxmlformats.org/officeDocument/2006/relationships" r:id="rId4"/>
          <a:extLst>
            <a:ext uri="{FF2B5EF4-FFF2-40B4-BE49-F238E27FC236}">
              <a16:creationId xmlns:a16="http://schemas.microsoft.com/office/drawing/2014/main" id="{460081C9-3FED-407F-BED2-17A29EC06F75}"/>
            </a:ext>
          </a:extLst>
        </xdr:cNvPr>
        <xdr:cNvSpPr/>
      </xdr:nvSpPr>
      <xdr:spPr>
        <a:xfrm>
          <a:off x="9534525" y="66675"/>
          <a:ext cx="2302249" cy="694684"/>
        </a:xfrm>
        <a:prstGeom prst="rect">
          <a:avLst/>
        </a:prstGeom>
        <a:solidFill>
          <a:schemeClr val="bg1">
            <a:lumMod val="95000"/>
          </a:schemeClr>
        </a:solidFill>
        <a:ln>
          <a:solidFill>
            <a:srgbClr val="00864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571A5E-7BB2-4A4D-8B9D-D250FD52B14C}" type="TxLink">
            <a:rPr lang="en-US" altLang="ja-JP" sz="2000" b="1" i="0" u="none" strike="noStrike">
              <a:solidFill>
                <a:srgbClr val="008641"/>
              </a:solidFill>
              <a:latin typeface="Segoe UI Light"/>
              <a:ea typeface="+mn-ea"/>
              <a:cs typeface="Segoe UI Light"/>
            </a:rPr>
            <a:pPr marL="0" indent="0" algn="ctr"/>
            <a:t>Seuraava &gt;&gt;</a:t>
          </a:fld>
          <a:endParaRPr lang="en-US" sz="2000" b="1" i="0" u="none" strike="noStrike">
            <a:solidFill>
              <a:srgbClr val="008641"/>
            </a:solidFill>
            <a:latin typeface="Segoe UI Light"/>
            <a:ea typeface="+mn-ea"/>
            <a:cs typeface="Segoe UI Light"/>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133351</xdr:colOff>
      <xdr:row>1</xdr:row>
      <xdr:rowOff>180975</xdr:rowOff>
    </xdr:from>
    <xdr:to>
      <xdr:col>1</xdr:col>
      <xdr:colOff>1190626</xdr:colOff>
      <xdr:row>3</xdr:row>
      <xdr:rowOff>64559</xdr:rowOff>
    </xdr:to>
    <xdr:sp macro="" textlink="Controls!$C$160">
      <xdr:nvSpPr>
        <xdr:cNvPr id="9" name="TextBox 8">
          <a:extLst>
            <a:ext uri="{FF2B5EF4-FFF2-40B4-BE49-F238E27FC236}">
              <a16:creationId xmlns:a16="http://schemas.microsoft.com/office/drawing/2014/main" id="{B9A0B07E-D999-4A6A-AB3F-DE46B8642FBA}"/>
            </a:ext>
          </a:extLst>
        </xdr:cNvPr>
        <xdr:cNvSpPr txBox="1"/>
      </xdr:nvSpPr>
      <xdr:spPr>
        <a:xfrm>
          <a:off x="133351" y="504825"/>
          <a:ext cx="2371725" cy="6074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fld id="{922FED6D-0D55-4CAA-8D00-FD4BF2D467AF}" type="TxLink">
            <a:rPr lang="en-US" altLang="ja-JP" sz="1800" b="1" i="0" u="none" strike="noStrike">
              <a:solidFill>
                <a:schemeClr val="bg1"/>
              </a:solidFill>
              <a:latin typeface="Segoe UI Light"/>
              <a:ea typeface="+mn-ea"/>
              <a:cs typeface="Segoe UI Light"/>
            </a:rPr>
            <a:pPr marL="0" indent="0" algn="ctr"/>
            <a:t>Excel ehdotuksia</a:t>
          </a:fld>
          <a:endParaRPr lang="en-US" sz="1800" b="1" i="0" u="none" strike="noStrike">
            <a:solidFill>
              <a:schemeClr val="bg1"/>
            </a:solidFill>
            <a:latin typeface="Segoe UI Light"/>
            <a:ea typeface="+mn-ea"/>
            <a:cs typeface="Segoe UI Light"/>
          </a:endParaRPr>
        </a:p>
      </xdr:txBody>
    </xdr:sp>
    <xdr:clientData/>
  </xdr:twoCellAnchor>
  <xdr:twoCellAnchor>
    <xdr:from>
      <xdr:col>0</xdr:col>
      <xdr:colOff>133351</xdr:colOff>
      <xdr:row>14</xdr:row>
      <xdr:rowOff>0</xdr:rowOff>
    </xdr:from>
    <xdr:to>
      <xdr:col>1</xdr:col>
      <xdr:colOff>1190626</xdr:colOff>
      <xdr:row>15</xdr:row>
      <xdr:rowOff>188384</xdr:rowOff>
    </xdr:to>
    <xdr:sp macro="" textlink="Controls!$C$161">
      <xdr:nvSpPr>
        <xdr:cNvPr id="10" name="TextBox 9">
          <a:hlinkClick xmlns:r="http://schemas.openxmlformats.org/officeDocument/2006/relationships" r:id="rId1"/>
          <a:extLst>
            <a:ext uri="{FF2B5EF4-FFF2-40B4-BE49-F238E27FC236}">
              <a16:creationId xmlns:a16="http://schemas.microsoft.com/office/drawing/2014/main" id="{311B3181-A6CC-4B51-982D-4C8C7C1869B2}"/>
            </a:ext>
          </a:extLst>
        </xdr:cNvPr>
        <xdr:cNvSpPr txBox="1"/>
      </xdr:nvSpPr>
      <xdr:spPr>
        <a:xfrm>
          <a:off x="133351" y="3467100"/>
          <a:ext cx="2371725" cy="6074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fld id="{D814D03E-D868-44D2-915A-3894BF9BDF49}" type="TxLink">
            <a:rPr lang="en-US" altLang="ja-JP" sz="1400" b="1" i="0" u="none" strike="noStrike">
              <a:solidFill>
                <a:schemeClr val="bg1"/>
              </a:solidFill>
              <a:latin typeface="Segoe UI Light"/>
              <a:ea typeface="+mn-ea"/>
              <a:cs typeface="Segoe UI Light"/>
            </a:rPr>
            <a:pPr marL="0" indent="0" algn="ctr"/>
            <a:t>https://excel.uservoice.com/</a:t>
          </a:fld>
          <a:endParaRPr lang="en-US" sz="1400" b="1" i="0" u="none" strike="noStrike">
            <a:solidFill>
              <a:schemeClr val="bg1"/>
            </a:solidFill>
            <a:latin typeface="Segoe UI Light"/>
            <a:ea typeface="+mn-ea"/>
            <a:cs typeface="Segoe UI Light"/>
          </a:endParaRPr>
        </a:p>
      </xdr:txBody>
    </xdr:sp>
    <xdr:clientData/>
  </xdr:twoCellAnchor>
  <xdr:twoCellAnchor editAs="absolute">
    <xdr:from>
      <xdr:col>0</xdr:col>
      <xdr:colOff>730251</xdr:colOff>
      <xdr:row>4</xdr:row>
      <xdr:rowOff>127530</xdr:rowOff>
    </xdr:from>
    <xdr:to>
      <xdr:col>1</xdr:col>
      <xdr:colOff>593726</xdr:colOff>
      <xdr:row>13</xdr:row>
      <xdr:rowOff>51330</xdr:rowOff>
    </xdr:to>
    <xdr:grpSp>
      <xdr:nvGrpSpPr>
        <xdr:cNvPr id="2" name="Group 1">
          <a:extLst>
            <a:ext uri="{FF2B5EF4-FFF2-40B4-BE49-F238E27FC236}">
              <a16:creationId xmlns:a16="http://schemas.microsoft.com/office/drawing/2014/main" id="{515FE70A-F752-4B83-9B99-66325CD9B964}"/>
            </a:ext>
          </a:extLst>
        </xdr:cNvPr>
        <xdr:cNvGrpSpPr/>
      </xdr:nvGrpSpPr>
      <xdr:grpSpPr>
        <a:xfrm>
          <a:off x="730251" y="1369590"/>
          <a:ext cx="1044575" cy="1844040"/>
          <a:chOff x="676275" y="1181100"/>
          <a:chExt cx="1177925" cy="1809750"/>
        </a:xfrm>
      </xdr:grpSpPr>
      <xdr:sp macro="" textlink="">
        <xdr:nvSpPr>
          <xdr:cNvPr id="11" name="Freeform 22">
            <a:extLst>
              <a:ext uri="{FF2B5EF4-FFF2-40B4-BE49-F238E27FC236}">
                <a16:creationId xmlns:a16="http://schemas.microsoft.com/office/drawing/2014/main" id="{D7BC89D6-AA55-4899-9B26-EB54C654CDC9}"/>
              </a:ext>
            </a:extLst>
          </xdr:cNvPr>
          <xdr:cNvSpPr>
            <a:spLocks noEditPoints="1"/>
          </xdr:cNvSpPr>
        </xdr:nvSpPr>
        <xdr:spPr bwMode="auto">
          <a:xfrm>
            <a:off x="676275" y="1181100"/>
            <a:ext cx="1177925" cy="1552575"/>
          </a:xfrm>
          <a:custGeom>
            <a:avLst/>
            <a:gdLst>
              <a:gd name="T0" fmla="*/ 416 w 416"/>
              <a:gd name="T1" fmla="*/ 208 h 551"/>
              <a:gd name="T2" fmla="*/ 208 w 416"/>
              <a:gd name="T3" fmla="*/ 0 h 551"/>
              <a:gd name="T4" fmla="*/ 0 w 416"/>
              <a:gd name="T5" fmla="*/ 208 h 551"/>
              <a:gd name="T6" fmla="*/ 92 w 416"/>
              <a:gd name="T7" fmla="*/ 381 h 551"/>
              <a:gd name="T8" fmla="*/ 137 w 416"/>
              <a:gd name="T9" fmla="*/ 522 h 551"/>
              <a:gd name="T10" fmla="*/ 208 w 416"/>
              <a:gd name="T11" fmla="*/ 551 h 551"/>
              <a:gd name="T12" fmla="*/ 208 w 416"/>
              <a:gd name="T13" fmla="*/ 551 h 551"/>
              <a:gd name="T14" fmla="*/ 208 w 416"/>
              <a:gd name="T15" fmla="*/ 551 h 551"/>
              <a:gd name="T16" fmla="*/ 208 w 416"/>
              <a:gd name="T17" fmla="*/ 551 h 551"/>
              <a:gd name="T18" fmla="*/ 208 w 416"/>
              <a:gd name="T19" fmla="*/ 551 h 551"/>
              <a:gd name="T20" fmla="*/ 279 w 416"/>
              <a:gd name="T21" fmla="*/ 522 h 551"/>
              <a:gd name="T22" fmla="*/ 279 w 416"/>
              <a:gd name="T23" fmla="*/ 522 h 551"/>
              <a:gd name="T24" fmla="*/ 279 w 416"/>
              <a:gd name="T25" fmla="*/ 511 h 551"/>
              <a:gd name="T26" fmla="*/ 323 w 416"/>
              <a:gd name="T27" fmla="*/ 381 h 551"/>
              <a:gd name="T28" fmla="*/ 416 w 416"/>
              <a:gd name="T29" fmla="*/ 208 h 551"/>
              <a:gd name="T30" fmla="*/ 208 w 416"/>
              <a:gd name="T31" fmla="*/ 548 h 551"/>
              <a:gd name="T32" fmla="*/ 207 w 416"/>
              <a:gd name="T33" fmla="*/ 522 h 551"/>
              <a:gd name="T34" fmla="*/ 209 w 416"/>
              <a:gd name="T35" fmla="*/ 522 h 551"/>
              <a:gd name="T36" fmla="*/ 208 w 416"/>
              <a:gd name="T37" fmla="*/ 548 h 55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Lst>
            <a:rect l="0" t="0" r="r" b="b"/>
            <a:pathLst>
              <a:path w="416" h="551">
                <a:moveTo>
                  <a:pt x="416" y="208"/>
                </a:moveTo>
                <a:cubicBezTo>
                  <a:pt x="416" y="93"/>
                  <a:pt x="323" y="0"/>
                  <a:pt x="208" y="0"/>
                </a:cubicBezTo>
                <a:cubicBezTo>
                  <a:pt x="93" y="0"/>
                  <a:pt x="0" y="93"/>
                  <a:pt x="0" y="208"/>
                </a:cubicBezTo>
                <a:cubicBezTo>
                  <a:pt x="0" y="280"/>
                  <a:pt x="36" y="344"/>
                  <a:pt x="92" y="381"/>
                </a:cubicBezTo>
                <a:cubicBezTo>
                  <a:pt x="92" y="381"/>
                  <a:pt x="137" y="416"/>
                  <a:pt x="137" y="522"/>
                </a:cubicBezTo>
                <a:cubicBezTo>
                  <a:pt x="208" y="551"/>
                  <a:pt x="208" y="551"/>
                  <a:pt x="208" y="551"/>
                </a:cubicBezTo>
                <a:cubicBezTo>
                  <a:pt x="208" y="551"/>
                  <a:pt x="208" y="551"/>
                  <a:pt x="208" y="551"/>
                </a:cubicBezTo>
                <a:cubicBezTo>
                  <a:pt x="208" y="551"/>
                  <a:pt x="208" y="551"/>
                  <a:pt x="208" y="551"/>
                </a:cubicBezTo>
                <a:cubicBezTo>
                  <a:pt x="208" y="551"/>
                  <a:pt x="208" y="551"/>
                  <a:pt x="208" y="551"/>
                </a:cubicBezTo>
                <a:cubicBezTo>
                  <a:pt x="208" y="551"/>
                  <a:pt x="208" y="551"/>
                  <a:pt x="208" y="551"/>
                </a:cubicBezTo>
                <a:cubicBezTo>
                  <a:pt x="279" y="522"/>
                  <a:pt x="279" y="522"/>
                  <a:pt x="279" y="522"/>
                </a:cubicBezTo>
                <a:cubicBezTo>
                  <a:pt x="279" y="522"/>
                  <a:pt x="279" y="522"/>
                  <a:pt x="279" y="522"/>
                </a:cubicBezTo>
                <a:cubicBezTo>
                  <a:pt x="279" y="511"/>
                  <a:pt x="279" y="511"/>
                  <a:pt x="279" y="511"/>
                </a:cubicBezTo>
                <a:cubicBezTo>
                  <a:pt x="282" y="420"/>
                  <a:pt x="319" y="385"/>
                  <a:pt x="323" y="381"/>
                </a:cubicBezTo>
                <a:cubicBezTo>
                  <a:pt x="379" y="344"/>
                  <a:pt x="416" y="280"/>
                  <a:pt x="416" y="208"/>
                </a:cubicBezTo>
                <a:moveTo>
                  <a:pt x="208" y="548"/>
                </a:moveTo>
                <a:cubicBezTo>
                  <a:pt x="207" y="522"/>
                  <a:pt x="207" y="522"/>
                  <a:pt x="207" y="522"/>
                </a:cubicBezTo>
                <a:cubicBezTo>
                  <a:pt x="209" y="522"/>
                  <a:pt x="209" y="522"/>
                  <a:pt x="209" y="522"/>
                </a:cubicBezTo>
                <a:lnTo>
                  <a:pt x="208" y="548"/>
                </a:lnTo>
                <a:close/>
              </a:path>
            </a:pathLst>
          </a:custGeom>
          <a:solidFill>
            <a:schemeClr val="bg1"/>
          </a:solidFill>
          <a:ln>
            <a:noFill/>
          </a:ln>
          <a:extLst/>
        </xdr:spPr>
        <xdr:txBody>
          <a:bodyPr vert="horz" wrap="square" lIns="91440" tIns="45720" rIns="91440" bIns="45720" numCol="1" anchor="t" anchorCtr="0" compatLnSpc="1">
            <a:prstTxWarp prst="textNoShape">
              <a:avLst/>
            </a:prstTxWarp>
          </a:bodyPr>
          <a:lstStyle>
            <a:defPPr>
              <a:defRPr lang="en-US"/>
            </a:defPPr>
            <a:lvl1pPr marL="0" algn="l" defTabSz="932742" rtl="0" eaLnBrk="1" latinLnBrk="0" hangingPunct="1">
              <a:defRPr sz="1800" kern="1200">
                <a:solidFill>
                  <a:schemeClr val="tx1"/>
                </a:solidFill>
                <a:latin typeface="+mn-lt"/>
                <a:ea typeface="+mn-ea"/>
                <a:cs typeface="+mn-cs"/>
              </a:defRPr>
            </a:lvl1pPr>
            <a:lvl2pPr marL="466371" algn="l" defTabSz="932742" rtl="0" eaLnBrk="1" latinLnBrk="0" hangingPunct="1">
              <a:defRPr sz="1800" kern="1200">
                <a:solidFill>
                  <a:schemeClr val="tx1"/>
                </a:solidFill>
                <a:latin typeface="+mn-lt"/>
                <a:ea typeface="+mn-ea"/>
                <a:cs typeface="+mn-cs"/>
              </a:defRPr>
            </a:lvl2pPr>
            <a:lvl3pPr marL="932742" algn="l" defTabSz="932742" rtl="0" eaLnBrk="1" latinLnBrk="0" hangingPunct="1">
              <a:defRPr sz="1800" kern="1200">
                <a:solidFill>
                  <a:schemeClr val="tx1"/>
                </a:solidFill>
                <a:latin typeface="+mn-lt"/>
                <a:ea typeface="+mn-ea"/>
                <a:cs typeface="+mn-cs"/>
              </a:defRPr>
            </a:lvl3pPr>
            <a:lvl4pPr marL="1399113" algn="l" defTabSz="932742" rtl="0" eaLnBrk="1" latinLnBrk="0" hangingPunct="1">
              <a:defRPr sz="1800" kern="1200">
                <a:solidFill>
                  <a:schemeClr val="tx1"/>
                </a:solidFill>
                <a:latin typeface="+mn-lt"/>
                <a:ea typeface="+mn-ea"/>
                <a:cs typeface="+mn-cs"/>
              </a:defRPr>
            </a:lvl4pPr>
            <a:lvl5pPr marL="1865484" algn="l" defTabSz="932742" rtl="0" eaLnBrk="1" latinLnBrk="0" hangingPunct="1">
              <a:defRPr sz="1800" kern="1200">
                <a:solidFill>
                  <a:schemeClr val="tx1"/>
                </a:solidFill>
                <a:latin typeface="+mn-lt"/>
                <a:ea typeface="+mn-ea"/>
                <a:cs typeface="+mn-cs"/>
              </a:defRPr>
            </a:lvl5pPr>
            <a:lvl6pPr marL="2331856" algn="l" defTabSz="932742" rtl="0" eaLnBrk="1" latinLnBrk="0" hangingPunct="1">
              <a:defRPr sz="1800" kern="1200">
                <a:solidFill>
                  <a:schemeClr val="tx1"/>
                </a:solidFill>
                <a:latin typeface="+mn-lt"/>
                <a:ea typeface="+mn-ea"/>
                <a:cs typeface="+mn-cs"/>
              </a:defRPr>
            </a:lvl6pPr>
            <a:lvl7pPr marL="2798226" algn="l" defTabSz="932742" rtl="0" eaLnBrk="1" latinLnBrk="0" hangingPunct="1">
              <a:defRPr sz="1800" kern="1200">
                <a:solidFill>
                  <a:schemeClr val="tx1"/>
                </a:solidFill>
                <a:latin typeface="+mn-lt"/>
                <a:ea typeface="+mn-ea"/>
                <a:cs typeface="+mn-cs"/>
              </a:defRPr>
            </a:lvl7pPr>
            <a:lvl8pPr marL="3264597" algn="l" defTabSz="932742" rtl="0" eaLnBrk="1" latinLnBrk="0" hangingPunct="1">
              <a:defRPr sz="1800" kern="1200">
                <a:solidFill>
                  <a:schemeClr val="tx1"/>
                </a:solidFill>
                <a:latin typeface="+mn-lt"/>
                <a:ea typeface="+mn-ea"/>
                <a:cs typeface="+mn-cs"/>
              </a:defRPr>
            </a:lvl8pPr>
            <a:lvl9pPr marL="3730969" algn="l" defTabSz="932742" rtl="0" eaLnBrk="1" latinLnBrk="0" hangingPunct="1">
              <a:defRPr sz="1800" kern="1200">
                <a:solidFill>
                  <a:schemeClr val="tx1"/>
                </a:solidFill>
                <a:latin typeface="+mn-lt"/>
                <a:ea typeface="+mn-ea"/>
                <a:cs typeface="+mn-cs"/>
              </a:defRPr>
            </a:lvl9pPr>
          </a:lstStyle>
          <a:p>
            <a:endParaRPr lang="en-US"/>
          </a:p>
        </xdr:txBody>
      </xdr:sp>
      <xdr:sp macro="" textlink="">
        <xdr:nvSpPr>
          <xdr:cNvPr id="12" name="Rectangle 11">
            <a:extLst>
              <a:ext uri="{FF2B5EF4-FFF2-40B4-BE49-F238E27FC236}">
                <a16:creationId xmlns:a16="http://schemas.microsoft.com/office/drawing/2014/main" id="{9726DAD6-3A13-4B85-BE2C-5C3AD3A4A19D}"/>
              </a:ext>
            </a:extLst>
          </xdr:cNvPr>
          <xdr:cNvSpPr>
            <a:spLocks noChangeArrowheads="1"/>
          </xdr:cNvSpPr>
        </xdr:nvSpPr>
        <xdr:spPr bwMode="auto">
          <a:xfrm>
            <a:off x="1063625" y="2652712"/>
            <a:ext cx="403225" cy="266700"/>
          </a:xfrm>
          <a:prstGeom prst="rect">
            <a:avLst/>
          </a:prstGeom>
          <a:solidFill>
            <a:schemeClr val="bg1">
              <a:lumMod val="85000"/>
            </a:schemeClr>
          </a:solidFill>
          <a:ln>
            <a:noFill/>
          </a:ln>
          <a:extLst/>
        </xdr:spPr>
        <xdr:txBody>
          <a:bodyPr vert="horz" wrap="square" lIns="91440" tIns="45720" rIns="91440" bIns="45720" numCol="1" anchor="t" anchorCtr="0" compatLnSpc="1">
            <a:prstTxWarp prst="textNoShape">
              <a:avLst/>
            </a:prstTxWarp>
          </a:bodyPr>
          <a:lstStyle>
            <a:defPPr>
              <a:defRPr lang="en-US"/>
            </a:defPPr>
            <a:lvl1pPr marL="0" algn="l" defTabSz="932742" rtl="0" eaLnBrk="1" latinLnBrk="0" hangingPunct="1">
              <a:defRPr sz="1800" kern="1200">
                <a:solidFill>
                  <a:schemeClr val="tx1"/>
                </a:solidFill>
                <a:latin typeface="+mn-lt"/>
                <a:ea typeface="+mn-ea"/>
                <a:cs typeface="+mn-cs"/>
              </a:defRPr>
            </a:lvl1pPr>
            <a:lvl2pPr marL="466371" algn="l" defTabSz="932742" rtl="0" eaLnBrk="1" latinLnBrk="0" hangingPunct="1">
              <a:defRPr sz="1800" kern="1200">
                <a:solidFill>
                  <a:schemeClr val="tx1"/>
                </a:solidFill>
                <a:latin typeface="+mn-lt"/>
                <a:ea typeface="+mn-ea"/>
                <a:cs typeface="+mn-cs"/>
              </a:defRPr>
            </a:lvl2pPr>
            <a:lvl3pPr marL="932742" algn="l" defTabSz="932742" rtl="0" eaLnBrk="1" latinLnBrk="0" hangingPunct="1">
              <a:defRPr sz="1800" kern="1200">
                <a:solidFill>
                  <a:schemeClr val="tx1"/>
                </a:solidFill>
                <a:latin typeface="+mn-lt"/>
                <a:ea typeface="+mn-ea"/>
                <a:cs typeface="+mn-cs"/>
              </a:defRPr>
            </a:lvl3pPr>
            <a:lvl4pPr marL="1399113" algn="l" defTabSz="932742" rtl="0" eaLnBrk="1" latinLnBrk="0" hangingPunct="1">
              <a:defRPr sz="1800" kern="1200">
                <a:solidFill>
                  <a:schemeClr val="tx1"/>
                </a:solidFill>
                <a:latin typeface="+mn-lt"/>
                <a:ea typeface="+mn-ea"/>
                <a:cs typeface="+mn-cs"/>
              </a:defRPr>
            </a:lvl4pPr>
            <a:lvl5pPr marL="1865484" algn="l" defTabSz="932742" rtl="0" eaLnBrk="1" latinLnBrk="0" hangingPunct="1">
              <a:defRPr sz="1800" kern="1200">
                <a:solidFill>
                  <a:schemeClr val="tx1"/>
                </a:solidFill>
                <a:latin typeface="+mn-lt"/>
                <a:ea typeface="+mn-ea"/>
                <a:cs typeface="+mn-cs"/>
              </a:defRPr>
            </a:lvl5pPr>
            <a:lvl6pPr marL="2331856" algn="l" defTabSz="932742" rtl="0" eaLnBrk="1" latinLnBrk="0" hangingPunct="1">
              <a:defRPr sz="1800" kern="1200">
                <a:solidFill>
                  <a:schemeClr val="tx1"/>
                </a:solidFill>
                <a:latin typeface="+mn-lt"/>
                <a:ea typeface="+mn-ea"/>
                <a:cs typeface="+mn-cs"/>
              </a:defRPr>
            </a:lvl6pPr>
            <a:lvl7pPr marL="2798226" algn="l" defTabSz="932742" rtl="0" eaLnBrk="1" latinLnBrk="0" hangingPunct="1">
              <a:defRPr sz="1800" kern="1200">
                <a:solidFill>
                  <a:schemeClr val="tx1"/>
                </a:solidFill>
                <a:latin typeface="+mn-lt"/>
                <a:ea typeface="+mn-ea"/>
                <a:cs typeface="+mn-cs"/>
              </a:defRPr>
            </a:lvl7pPr>
            <a:lvl8pPr marL="3264597" algn="l" defTabSz="932742" rtl="0" eaLnBrk="1" latinLnBrk="0" hangingPunct="1">
              <a:defRPr sz="1800" kern="1200">
                <a:solidFill>
                  <a:schemeClr val="tx1"/>
                </a:solidFill>
                <a:latin typeface="+mn-lt"/>
                <a:ea typeface="+mn-ea"/>
                <a:cs typeface="+mn-cs"/>
              </a:defRPr>
            </a:lvl8pPr>
            <a:lvl9pPr marL="3730969" algn="l" defTabSz="932742" rtl="0" eaLnBrk="1" latinLnBrk="0" hangingPunct="1">
              <a:defRPr sz="1800" kern="1200">
                <a:solidFill>
                  <a:schemeClr val="tx1"/>
                </a:solidFill>
                <a:latin typeface="+mn-lt"/>
                <a:ea typeface="+mn-ea"/>
                <a:cs typeface="+mn-cs"/>
              </a:defRPr>
            </a:lvl9pPr>
          </a:lstStyle>
          <a:p>
            <a:endParaRPr lang="en-US"/>
          </a:p>
        </xdr:txBody>
      </xdr:sp>
      <xdr:sp macro="" textlink="">
        <xdr:nvSpPr>
          <xdr:cNvPr id="13" name="Line 24">
            <a:extLst>
              <a:ext uri="{FF2B5EF4-FFF2-40B4-BE49-F238E27FC236}">
                <a16:creationId xmlns:a16="http://schemas.microsoft.com/office/drawing/2014/main" id="{C3EF7449-FA68-4227-ADC2-C537CB3B5933}"/>
              </a:ext>
            </a:extLst>
          </xdr:cNvPr>
          <xdr:cNvSpPr>
            <a:spLocks noChangeShapeType="1"/>
          </xdr:cNvSpPr>
        </xdr:nvSpPr>
        <xdr:spPr bwMode="auto">
          <a:xfrm>
            <a:off x="1063625" y="2751137"/>
            <a:ext cx="403225" cy="0"/>
          </a:xfrm>
          <a:prstGeom prst="line">
            <a:avLst/>
          </a:prstGeom>
          <a:noFill/>
          <a:ln w="36513" cap="flat">
            <a:solidFill>
              <a:srgbClr val="008641"/>
            </a:solidFill>
            <a:prstDash val="solid"/>
            <a:miter lim="800000"/>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932742" rtl="0" eaLnBrk="1" latinLnBrk="0" hangingPunct="1">
              <a:defRPr sz="1800" kern="1200">
                <a:solidFill>
                  <a:schemeClr val="tx1"/>
                </a:solidFill>
                <a:latin typeface="+mn-lt"/>
                <a:ea typeface="+mn-ea"/>
                <a:cs typeface="+mn-cs"/>
              </a:defRPr>
            </a:lvl1pPr>
            <a:lvl2pPr marL="466371" algn="l" defTabSz="932742" rtl="0" eaLnBrk="1" latinLnBrk="0" hangingPunct="1">
              <a:defRPr sz="1800" kern="1200">
                <a:solidFill>
                  <a:schemeClr val="tx1"/>
                </a:solidFill>
                <a:latin typeface="+mn-lt"/>
                <a:ea typeface="+mn-ea"/>
                <a:cs typeface="+mn-cs"/>
              </a:defRPr>
            </a:lvl2pPr>
            <a:lvl3pPr marL="932742" algn="l" defTabSz="932742" rtl="0" eaLnBrk="1" latinLnBrk="0" hangingPunct="1">
              <a:defRPr sz="1800" kern="1200">
                <a:solidFill>
                  <a:schemeClr val="tx1"/>
                </a:solidFill>
                <a:latin typeface="+mn-lt"/>
                <a:ea typeface="+mn-ea"/>
                <a:cs typeface="+mn-cs"/>
              </a:defRPr>
            </a:lvl3pPr>
            <a:lvl4pPr marL="1399113" algn="l" defTabSz="932742" rtl="0" eaLnBrk="1" latinLnBrk="0" hangingPunct="1">
              <a:defRPr sz="1800" kern="1200">
                <a:solidFill>
                  <a:schemeClr val="tx1"/>
                </a:solidFill>
                <a:latin typeface="+mn-lt"/>
                <a:ea typeface="+mn-ea"/>
                <a:cs typeface="+mn-cs"/>
              </a:defRPr>
            </a:lvl4pPr>
            <a:lvl5pPr marL="1865484" algn="l" defTabSz="932742" rtl="0" eaLnBrk="1" latinLnBrk="0" hangingPunct="1">
              <a:defRPr sz="1800" kern="1200">
                <a:solidFill>
                  <a:schemeClr val="tx1"/>
                </a:solidFill>
                <a:latin typeface="+mn-lt"/>
                <a:ea typeface="+mn-ea"/>
                <a:cs typeface="+mn-cs"/>
              </a:defRPr>
            </a:lvl5pPr>
            <a:lvl6pPr marL="2331856" algn="l" defTabSz="932742" rtl="0" eaLnBrk="1" latinLnBrk="0" hangingPunct="1">
              <a:defRPr sz="1800" kern="1200">
                <a:solidFill>
                  <a:schemeClr val="tx1"/>
                </a:solidFill>
                <a:latin typeface="+mn-lt"/>
                <a:ea typeface="+mn-ea"/>
                <a:cs typeface="+mn-cs"/>
              </a:defRPr>
            </a:lvl6pPr>
            <a:lvl7pPr marL="2798226" algn="l" defTabSz="932742" rtl="0" eaLnBrk="1" latinLnBrk="0" hangingPunct="1">
              <a:defRPr sz="1800" kern="1200">
                <a:solidFill>
                  <a:schemeClr val="tx1"/>
                </a:solidFill>
                <a:latin typeface="+mn-lt"/>
                <a:ea typeface="+mn-ea"/>
                <a:cs typeface="+mn-cs"/>
              </a:defRPr>
            </a:lvl7pPr>
            <a:lvl8pPr marL="3264597" algn="l" defTabSz="932742" rtl="0" eaLnBrk="1" latinLnBrk="0" hangingPunct="1">
              <a:defRPr sz="1800" kern="1200">
                <a:solidFill>
                  <a:schemeClr val="tx1"/>
                </a:solidFill>
                <a:latin typeface="+mn-lt"/>
                <a:ea typeface="+mn-ea"/>
                <a:cs typeface="+mn-cs"/>
              </a:defRPr>
            </a:lvl8pPr>
            <a:lvl9pPr marL="3730969" algn="l" defTabSz="932742" rtl="0" eaLnBrk="1" latinLnBrk="0" hangingPunct="1">
              <a:defRPr sz="1800" kern="1200">
                <a:solidFill>
                  <a:schemeClr val="tx1"/>
                </a:solidFill>
                <a:latin typeface="+mn-lt"/>
                <a:ea typeface="+mn-ea"/>
                <a:cs typeface="+mn-cs"/>
              </a:defRPr>
            </a:lvl9pPr>
          </a:lstStyle>
          <a:p>
            <a:endParaRPr lang="en-US"/>
          </a:p>
        </xdr:txBody>
      </xdr:sp>
      <xdr:sp macro="" textlink="">
        <xdr:nvSpPr>
          <xdr:cNvPr id="14" name="Line 25">
            <a:extLst>
              <a:ext uri="{FF2B5EF4-FFF2-40B4-BE49-F238E27FC236}">
                <a16:creationId xmlns:a16="http://schemas.microsoft.com/office/drawing/2014/main" id="{874A1618-1632-4507-A954-24E68F114C0A}"/>
              </a:ext>
            </a:extLst>
          </xdr:cNvPr>
          <xdr:cNvSpPr>
            <a:spLocks noChangeShapeType="1"/>
          </xdr:cNvSpPr>
        </xdr:nvSpPr>
        <xdr:spPr bwMode="auto">
          <a:xfrm>
            <a:off x="1063625" y="2832100"/>
            <a:ext cx="403225" cy="0"/>
          </a:xfrm>
          <a:prstGeom prst="line">
            <a:avLst/>
          </a:prstGeom>
          <a:noFill/>
          <a:ln w="36513" cap="flat">
            <a:solidFill>
              <a:srgbClr val="008641"/>
            </a:solidFill>
            <a:prstDash val="solid"/>
            <a:miter lim="800000"/>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932742" rtl="0" eaLnBrk="1" latinLnBrk="0" hangingPunct="1">
              <a:defRPr sz="1800" kern="1200">
                <a:solidFill>
                  <a:schemeClr val="tx1"/>
                </a:solidFill>
                <a:latin typeface="+mn-lt"/>
                <a:ea typeface="+mn-ea"/>
                <a:cs typeface="+mn-cs"/>
              </a:defRPr>
            </a:lvl1pPr>
            <a:lvl2pPr marL="466371" algn="l" defTabSz="932742" rtl="0" eaLnBrk="1" latinLnBrk="0" hangingPunct="1">
              <a:defRPr sz="1800" kern="1200">
                <a:solidFill>
                  <a:schemeClr val="tx1"/>
                </a:solidFill>
                <a:latin typeface="+mn-lt"/>
                <a:ea typeface="+mn-ea"/>
                <a:cs typeface="+mn-cs"/>
              </a:defRPr>
            </a:lvl2pPr>
            <a:lvl3pPr marL="932742" algn="l" defTabSz="932742" rtl="0" eaLnBrk="1" latinLnBrk="0" hangingPunct="1">
              <a:defRPr sz="1800" kern="1200">
                <a:solidFill>
                  <a:schemeClr val="tx1"/>
                </a:solidFill>
                <a:latin typeface="+mn-lt"/>
                <a:ea typeface="+mn-ea"/>
                <a:cs typeface="+mn-cs"/>
              </a:defRPr>
            </a:lvl3pPr>
            <a:lvl4pPr marL="1399113" algn="l" defTabSz="932742" rtl="0" eaLnBrk="1" latinLnBrk="0" hangingPunct="1">
              <a:defRPr sz="1800" kern="1200">
                <a:solidFill>
                  <a:schemeClr val="tx1"/>
                </a:solidFill>
                <a:latin typeface="+mn-lt"/>
                <a:ea typeface="+mn-ea"/>
                <a:cs typeface="+mn-cs"/>
              </a:defRPr>
            </a:lvl4pPr>
            <a:lvl5pPr marL="1865484" algn="l" defTabSz="932742" rtl="0" eaLnBrk="1" latinLnBrk="0" hangingPunct="1">
              <a:defRPr sz="1800" kern="1200">
                <a:solidFill>
                  <a:schemeClr val="tx1"/>
                </a:solidFill>
                <a:latin typeface="+mn-lt"/>
                <a:ea typeface="+mn-ea"/>
                <a:cs typeface="+mn-cs"/>
              </a:defRPr>
            </a:lvl5pPr>
            <a:lvl6pPr marL="2331856" algn="l" defTabSz="932742" rtl="0" eaLnBrk="1" latinLnBrk="0" hangingPunct="1">
              <a:defRPr sz="1800" kern="1200">
                <a:solidFill>
                  <a:schemeClr val="tx1"/>
                </a:solidFill>
                <a:latin typeface="+mn-lt"/>
                <a:ea typeface="+mn-ea"/>
                <a:cs typeface="+mn-cs"/>
              </a:defRPr>
            </a:lvl6pPr>
            <a:lvl7pPr marL="2798226" algn="l" defTabSz="932742" rtl="0" eaLnBrk="1" latinLnBrk="0" hangingPunct="1">
              <a:defRPr sz="1800" kern="1200">
                <a:solidFill>
                  <a:schemeClr val="tx1"/>
                </a:solidFill>
                <a:latin typeface="+mn-lt"/>
                <a:ea typeface="+mn-ea"/>
                <a:cs typeface="+mn-cs"/>
              </a:defRPr>
            </a:lvl7pPr>
            <a:lvl8pPr marL="3264597" algn="l" defTabSz="932742" rtl="0" eaLnBrk="1" latinLnBrk="0" hangingPunct="1">
              <a:defRPr sz="1800" kern="1200">
                <a:solidFill>
                  <a:schemeClr val="tx1"/>
                </a:solidFill>
                <a:latin typeface="+mn-lt"/>
                <a:ea typeface="+mn-ea"/>
                <a:cs typeface="+mn-cs"/>
              </a:defRPr>
            </a:lvl8pPr>
            <a:lvl9pPr marL="3730969" algn="l" defTabSz="932742" rtl="0" eaLnBrk="1" latinLnBrk="0" hangingPunct="1">
              <a:defRPr sz="1800" kern="1200">
                <a:solidFill>
                  <a:schemeClr val="tx1"/>
                </a:solidFill>
                <a:latin typeface="+mn-lt"/>
                <a:ea typeface="+mn-ea"/>
                <a:cs typeface="+mn-cs"/>
              </a:defRPr>
            </a:lvl9pPr>
          </a:lstStyle>
          <a:p>
            <a:endParaRPr lang="en-US"/>
          </a:p>
        </xdr:txBody>
      </xdr:sp>
      <xdr:sp macro="" textlink="">
        <xdr:nvSpPr>
          <xdr:cNvPr id="15" name="Freeform 26">
            <a:extLst>
              <a:ext uri="{FF2B5EF4-FFF2-40B4-BE49-F238E27FC236}">
                <a16:creationId xmlns:a16="http://schemas.microsoft.com/office/drawing/2014/main" id="{249CD232-FA6E-4A2D-8DFE-728A7465D92B}"/>
              </a:ext>
            </a:extLst>
          </xdr:cNvPr>
          <xdr:cNvSpPr>
            <a:spLocks/>
          </xdr:cNvSpPr>
        </xdr:nvSpPr>
        <xdr:spPr bwMode="auto">
          <a:xfrm>
            <a:off x="1160463" y="2917825"/>
            <a:ext cx="209550" cy="73025"/>
          </a:xfrm>
          <a:custGeom>
            <a:avLst/>
            <a:gdLst>
              <a:gd name="T0" fmla="*/ 0 w 132"/>
              <a:gd name="T1" fmla="*/ 0 h 46"/>
              <a:gd name="T2" fmla="*/ 20 w 132"/>
              <a:gd name="T3" fmla="*/ 46 h 46"/>
              <a:gd name="T4" fmla="*/ 111 w 132"/>
              <a:gd name="T5" fmla="*/ 46 h 46"/>
              <a:gd name="T6" fmla="*/ 132 w 132"/>
              <a:gd name="T7" fmla="*/ 0 h 46"/>
              <a:gd name="T8" fmla="*/ 0 w 132"/>
              <a:gd name="T9" fmla="*/ 0 h 46"/>
            </a:gdLst>
            <a:ahLst/>
            <a:cxnLst>
              <a:cxn ang="0">
                <a:pos x="T0" y="T1"/>
              </a:cxn>
              <a:cxn ang="0">
                <a:pos x="T2" y="T3"/>
              </a:cxn>
              <a:cxn ang="0">
                <a:pos x="T4" y="T5"/>
              </a:cxn>
              <a:cxn ang="0">
                <a:pos x="T6" y="T7"/>
              </a:cxn>
              <a:cxn ang="0">
                <a:pos x="T8" y="T9"/>
              </a:cxn>
            </a:cxnLst>
            <a:rect l="0" t="0" r="r" b="b"/>
            <a:pathLst>
              <a:path w="132" h="46">
                <a:moveTo>
                  <a:pt x="0" y="0"/>
                </a:moveTo>
                <a:lnTo>
                  <a:pt x="20" y="46"/>
                </a:lnTo>
                <a:lnTo>
                  <a:pt x="111" y="46"/>
                </a:lnTo>
                <a:lnTo>
                  <a:pt x="132" y="0"/>
                </a:lnTo>
                <a:lnTo>
                  <a:pt x="0" y="0"/>
                </a:lnTo>
                <a:close/>
              </a:path>
            </a:pathLst>
          </a:custGeom>
          <a:solidFill>
            <a:schemeClr val="bg1">
              <a:lumMod val="85000"/>
            </a:schemeClr>
          </a:solidFill>
          <a:ln>
            <a:noFill/>
          </a:ln>
          <a:extLst/>
        </xdr:spPr>
        <xdr:txBody>
          <a:bodyPr vert="horz" wrap="square" lIns="91440" tIns="45720" rIns="91440" bIns="45720" numCol="1" anchor="t" anchorCtr="0" compatLnSpc="1">
            <a:prstTxWarp prst="textNoShape">
              <a:avLst/>
            </a:prstTxWarp>
          </a:bodyPr>
          <a:lstStyle>
            <a:defPPr>
              <a:defRPr lang="en-US"/>
            </a:defPPr>
            <a:lvl1pPr marL="0" algn="l" defTabSz="932742" rtl="0" eaLnBrk="1" latinLnBrk="0" hangingPunct="1">
              <a:defRPr sz="1800" kern="1200">
                <a:solidFill>
                  <a:schemeClr val="tx1"/>
                </a:solidFill>
                <a:latin typeface="+mn-lt"/>
                <a:ea typeface="+mn-ea"/>
                <a:cs typeface="+mn-cs"/>
              </a:defRPr>
            </a:lvl1pPr>
            <a:lvl2pPr marL="466371" algn="l" defTabSz="932742" rtl="0" eaLnBrk="1" latinLnBrk="0" hangingPunct="1">
              <a:defRPr sz="1800" kern="1200">
                <a:solidFill>
                  <a:schemeClr val="tx1"/>
                </a:solidFill>
                <a:latin typeface="+mn-lt"/>
                <a:ea typeface="+mn-ea"/>
                <a:cs typeface="+mn-cs"/>
              </a:defRPr>
            </a:lvl2pPr>
            <a:lvl3pPr marL="932742" algn="l" defTabSz="932742" rtl="0" eaLnBrk="1" latinLnBrk="0" hangingPunct="1">
              <a:defRPr sz="1800" kern="1200">
                <a:solidFill>
                  <a:schemeClr val="tx1"/>
                </a:solidFill>
                <a:latin typeface="+mn-lt"/>
                <a:ea typeface="+mn-ea"/>
                <a:cs typeface="+mn-cs"/>
              </a:defRPr>
            </a:lvl3pPr>
            <a:lvl4pPr marL="1399113" algn="l" defTabSz="932742" rtl="0" eaLnBrk="1" latinLnBrk="0" hangingPunct="1">
              <a:defRPr sz="1800" kern="1200">
                <a:solidFill>
                  <a:schemeClr val="tx1"/>
                </a:solidFill>
                <a:latin typeface="+mn-lt"/>
                <a:ea typeface="+mn-ea"/>
                <a:cs typeface="+mn-cs"/>
              </a:defRPr>
            </a:lvl4pPr>
            <a:lvl5pPr marL="1865484" algn="l" defTabSz="932742" rtl="0" eaLnBrk="1" latinLnBrk="0" hangingPunct="1">
              <a:defRPr sz="1800" kern="1200">
                <a:solidFill>
                  <a:schemeClr val="tx1"/>
                </a:solidFill>
                <a:latin typeface="+mn-lt"/>
                <a:ea typeface="+mn-ea"/>
                <a:cs typeface="+mn-cs"/>
              </a:defRPr>
            </a:lvl5pPr>
            <a:lvl6pPr marL="2331856" algn="l" defTabSz="932742" rtl="0" eaLnBrk="1" latinLnBrk="0" hangingPunct="1">
              <a:defRPr sz="1800" kern="1200">
                <a:solidFill>
                  <a:schemeClr val="tx1"/>
                </a:solidFill>
                <a:latin typeface="+mn-lt"/>
                <a:ea typeface="+mn-ea"/>
                <a:cs typeface="+mn-cs"/>
              </a:defRPr>
            </a:lvl6pPr>
            <a:lvl7pPr marL="2798226" algn="l" defTabSz="932742" rtl="0" eaLnBrk="1" latinLnBrk="0" hangingPunct="1">
              <a:defRPr sz="1800" kern="1200">
                <a:solidFill>
                  <a:schemeClr val="tx1"/>
                </a:solidFill>
                <a:latin typeface="+mn-lt"/>
                <a:ea typeface="+mn-ea"/>
                <a:cs typeface="+mn-cs"/>
              </a:defRPr>
            </a:lvl7pPr>
            <a:lvl8pPr marL="3264597" algn="l" defTabSz="932742" rtl="0" eaLnBrk="1" latinLnBrk="0" hangingPunct="1">
              <a:defRPr sz="1800" kern="1200">
                <a:solidFill>
                  <a:schemeClr val="tx1"/>
                </a:solidFill>
                <a:latin typeface="+mn-lt"/>
                <a:ea typeface="+mn-ea"/>
                <a:cs typeface="+mn-cs"/>
              </a:defRPr>
            </a:lvl8pPr>
            <a:lvl9pPr marL="3730969" algn="l" defTabSz="932742" rtl="0" eaLnBrk="1" latinLnBrk="0" hangingPunct="1">
              <a:defRPr sz="1800" kern="1200">
                <a:solidFill>
                  <a:schemeClr val="tx1"/>
                </a:solidFill>
                <a:latin typeface="+mn-lt"/>
                <a:ea typeface="+mn-ea"/>
                <a:cs typeface="+mn-cs"/>
              </a:defRPr>
            </a:lvl9pPr>
          </a:lstStyle>
          <a:p>
            <a:endParaRPr lang="en-US"/>
          </a:p>
        </xdr:txBody>
      </xdr:sp>
    </xdr:grpSp>
    <xdr:clientData/>
  </xdr:twoCellAnchor>
  <xdr:twoCellAnchor editAs="oneCell">
    <xdr:from>
      <xdr:col>10</xdr:col>
      <xdr:colOff>1533525</xdr:colOff>
      <xdr:row>0</xdr:row>
      <xdr:rowOff>85725</xdr:rowOff>
    </xdr:from>
    <xdr:to>
      <xdr:col>13</xdr:col>
      <xdr:colOff>168649</xdr:colOff>
      <xdr:row>1</xdr:row>
      <xdr:rowOff>456559</xdr:rowOff>
    </xdr:to>
    <xdr:sp macro="" textlink="Controls!$C$56">
      <xdr:nvSpPr>
        <xdr:cNvPr id="16" name="Rectangle 15">
          <a:hlinkClick xmlns:r="http://schemas.openxmlformats.org/officeDocument/2006/relationships" r:id="rId2"/>
          <a:extLst>
            <a:ext uri="{FF2B5EF4-FFF2-40B4-BE49-F238E27FC236}">
              <a16:creationId xmlns:a16="http://schemas.microsoft.com/office/drawing/2014/main" id="{35DEC3CF-155F-4FBD-BCC8-97D93A868F7A}"/>
            </a:ext>
          </a:extLst>
        </xdr:cNvPr>
        <xdr:cNvSpPr/>
      </xdr:nvSpPr>
      <xdr:spPr>
        <a:xfrm>
          <a:off x="12306300" y="85725"/>
          <a:ext cx="2302249" cy="694684"/>
        </a:xfrm>
        <a:prstGeom prst="rect">
          <a:avLst/>
        </a:prstGeom>
        <a:solidFill>
          <a:schemeClr val="bg1">
            <a:lumMod val="95000"/>
          </a:schemeClr>
        </a:solidFill>
        <a:ln>
          <a:solidFill>
            <a:srgbClr val="00864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571A5E-7BB2-4A4D-8B9D-D250FD52B14C}" type="TxLink">
            <a:rPr lang="en-US" altLang="ja-JP" sz="2000" b="1" i="0" u="none" strike="noStrike">
              <a:solidFill>
                <a:srgbClr val="008641"/>
              </a:solidFill>
              <a:latin typeface="Segoe UI Light"/>
              <a:ea typeface="+mn-ea"/>
              <a:cs typeface="Segoe UI Light"/>
            </a:rPr>
            <a:pPr marL="0" indent="0" algn="ctr"/>
            <a:t>Seuraava &gt;&gt;</a:t>
          </a:fld>
          <a:endParaRPr lang="en-US" sz="2000" b="1" i="0" u="none" strike="noStrike">
            <a:solidFill>
              <a:srgbClr val="008641"/>
            </a:solidFill>
            <a:latin typeface="Segoe UI Light"/>
            <a:ea typeface="+mn-ea"/>
            <a:cs typeface="Segoe UI Light"/>
          </a:endParaRP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38100</xdr:colOff>
      <xdr:row>14</xdr:row>
      <xdr:rowOff>142875</xdr:rowOff>
    </xdr:from>
    <xdr:to>
      <xdr:col>5</xdr:col>
      <xdr:colOff>5362575</xdr:colOff>
      <xdr:row>17</xdr:row>
      <xdr:rowOff>166044</xdr:rowOff>
    </xdr:to>
    <xdr:grpSp>
      <xdr:nvGrpSpPr>
        <xdr:cNvPr id="3" name="Group 2">
          <a:extLst>
            <a:ext uri="{FF2B5EF4-FFF2-40B4-BE49-F238E27FC236}">
              <a16:creationId xmlns:a16="http://schemas.microsoft.com/office/drawing/2014/main" id="{27A92642-0C22-4ACF-B42D-2800844E23EF}"/>
            </a:ext>
          </a:extLst>
        </xdr:cNvPr>
        <xdr:cNvGrpSpPr/>
      </xdr:nvGrpSpPr>
      <xdr:grpSpPr>
        <a:xfrm>
          <a:off x="3383280" y="3945255"/>
          <a:ext cx="5324475" cy="663249"/>
          <a:chOff x="259475" y="312692"/>
          <a:chExt cx="7048500" cy="800100"/>
        </a:xfrm>
      </xdr:grpSpPr>
      <xdr:pic>
        <xdr:nvPicPr>
          <xdr:cNvPr id="4" name="Picture 3">
            <a:extLst>
              <a:ext uri="{FF2B5EF4-FFF2-40B4-BE49-F238E27FC236}">
                <a16:creationId xmlns:a16="http://schemas.microsoft.com/office/drawing/2014/main" id="{4A850A9C-D621-4CE6-A4D0-5C922D534E06}"/>
              </a:ext>
            </a:extLst>
          </xdr:cNvPr>
          <xdr:cNvPicPr>
            <a:picLocks noChangeAspect="1"/>
          </xdr:cNvPicPr>
        </xdr:nvPicPr>
        <xdr:blipFill>
          <a:blip xmlns:r="http://schemas.openxmlformats.org/officeDocument/2006/relationships" r:embed="rId1"/>
          <a:stretch>
            <a:fillRect/>
          </a:stretch>
        </xdr:blipFill>
        <xdr:spPr>
          <a:xfrm>
            <a:off x="259475" y="312692"/>
            <a:ext cx="7048500" cy="800100"/>
          </a:xfrm>
          <a:prstGeom prst="rect">
            <a:avLst/>
          </a:prstGeom>
        </xdr:spPr>
      </xdr:pic>
      <xdr:cxnSp macro="">
        <xdr:nvCxnSpPr>
          <xdr:cNvPr id="5" name="Straight Connector 4">
            <a:extLst>
              <a:ext uri="{FF2B5EF4-FFF2-40B4-BE49-F238E27FC236}">
                <a16:creationId xmlns:a16="http://schemas.microsoft.com/office/drawing/2014/main" id="{16624B3B-DBB6-4656-B290-2BFBF8FEFCF2}"/>
              </a:ext>
            </a:extLst>
          </xdr:cNvPr>
          <xdr:cNvCxnSpPr>
            <a:cxnSpLocks/>
          </xdr:cNvCxnSpPr>
        </xdr:nvCxnSpPr>
        <xdr:spPr>
          <a:xfrm>
            <a:off x="5387343" y="712742"/>
            <a:ext cx="249382" cy="249382"/>
          </a:xfrm>
          <a:prstGeom prst="line">
            <a:avLst/>
          </a:prstGeom>
          <a:ln w="50800">
            <a:solidFill>
              <a:srgbClr val="FF0000"/>
            </a:solidFill>
            <a:headEnd type="triangle"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5</xdr:col>
      <xdr:colOff>57150</xdr:colOff>
      <xdr:row>20</xdr:row>
      <xdr:rowOff>38100</xdr:rowOff>
    </xdr:from>
    <xdr:to>
      <xdr:col>5</xdr:col>
      <xdr:colOff>5286522</xdr:colOff>
      <xdr:row>44</xdr:row>
      <xdr:rowOff>72960</xdr:rowOff>
    </xdr:to>
    <xdr:grpSp>
      <xdr:nvGrpSpPr>
        <xdr:cNvPr id="6" name="Group 5">
          <a:extLst>
            <a:ext uri="{FF2B5EF4-FFF2-40B4-BE49-F238E27FC236}">
              <a16:creationId xmlns:a16="http://schemas.microsoft.com/office/drawing/2014/main" id="{D8925E8A-3474-4685-BB1C-E548691E7DD9}"/>
            </a:ext>
          </a:extLst>
        </xdr:cNvPr>
        <xdr:cNvGrpSpPr/>
      </xdr:nvGrpSpPr>
      <xdr:grpSpPr>
        <a:xfrm>
          <a:off x="3402330" y="5120640"/>
          <a:ext cx="5229372" cy="5445060"/>
          <a:chOff x="-61429" y="1547357"/>
          <a:chExt cx="5143647" cy="4606860"/>
        </a:xfrm>
      </xdr:grpSpPr>
      <xdr:pic>
        <xdr:nvPicPr>
          <xdr:cNvPr id="7" name="Picture 6">
            <a:extLst>
              <a:ext uri="{FF2B5EF4-FFF2-40B4-BE49-F238E27FC236}">
                <a16:creationId xmlns:a16="http://schemas.microsoft.com/office/drawing/2014/main" id="{269F9C62-4C5F-4683-93C2-BEAFCA1662EA}"/>
              </a:ext>
            </a:extLst>
          </xdr:cNvPr>
          <xdr:cNvPicPr>
            <a:picLocks noChangeAspect="1"/>
          </xdr:cNvPicPr>
        </xdr:nvPicPr>
        <xdr:blipFill>
          <a:blip xmlns:r="http://schemas.openxmlformats.org/officeDocument/2006/relationships" r:embed="rId2"/>
          <a:stretch>
            <a:fillRect/>
          </a:stretch>
        </xdr:blipFill>
        <xdr:spPr>
          <a:xfrm>
            <a:off x="-61429" y="1547357"/>
            <a:ext cx="5143647" cy="4606860"/>
          </a:xfrm>
          <a:prstGeom prst="rect">
            <a:avLst/>
          </a:prstGeom>
        </xdr:spPr>
      </xdr:pic>
      <xdr:cxnSp macro="">
        <xdr:nvCxnSpPr>
          <xdr:cNvPr id="8" name="Straight Connector 7">
            <a:extLst>
              <a:ext uri="{FF2B5EF4-FFF2-40B4-BE49-F238E27FC236}">
                <a16:creationId xmlns:a16="http://schemas.microsoft.com/office/drawing/2014/main" id="{1D942264-27C6-4755-B536-F4537B3070D1}"/>
              </a:ext>
            </a:extLst>
          </xdr:cNvPr>
          <xdr:cNvCxnSpPr>
            <a:cxnSpLocks/>
          </xdr:cNvCxnSpPr>
        </xdr:nvCxnSpPr>
        <xdr:spPr>
          <a:xfrm>
            <a:off x="2510395" y="3726096"/>
            <a:ext cx="249382" cy="249382"/>
          </a:xfrm>
          <a:prstGeom prst="line">
            <a:avLst/>
          </a:prstGeom>
          <a:ln w="50800">
            <a:solidFill>
              <a:srgbClr val="FF0000"/>
            </a:solidFill>
            <a:headEnd type="triangle" w="lg" len="lg"/>
          </a:ln>
        </xdr:spPr>
        <xdr:style>
          <a:lnRef idx="1">
            <a:schemeClr val="accent1"/>
          </a:lnRef>
          <a:fillRef idx="0">
            <a:schemeClr val="accent1"/>
          </a:fillRef>
          <a:effectRef idx="0">
            <a:schemeClr val="accent1"/>
          </a:effectRef>
          <a:fontRef idx="minor">
            <a:schemeClr val="tx1"/>
          </a:fontRef>
        </xdr:style>
      </xdr:cxnSp>
      <xdr:sp macro="" textlink="">
        <xdr:nvSpPr>
          <xdr:cNvPr id="9" name="Rectangle 8">
            <a:extLst>
              <a:ext uri="{FF2B5EF4-FFF2-40B4-BE49-F238E27FC236}">
                <a16:creationId xmlns:a16="http://schemas.microsoft.com/office/drawing/2014/main" id="{CBFA7B65-4874-4C52-885E-F6C935491DF0}"/>
              </a:ext>
            </a:extLst>
          </xdr:cNvPr>
          <xdr:cNvSpPr/>
        </xdr:nvSpPr>
        <xdr:spPr>
          <a:xfrm>
            <a:off x="64350" y="3985866"/>
            <a:ext cx="2446045" cy="13849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sp macro="" textlink="">
        <xdr:nvSpPr>
          <xdr:cNvPr id="10" name="Rectangle 9">
            <a:extLst>
              <a:ext uri="{FF2B5EF4-FFF2-40B4-BE49-F238E27FC236}">
                <a16:creationId xmlns:a16="http://schemas.microsoft.com/office/drawing/2014/main" id="{49D54EE2-684D-417C-BF6F-C17AE8E0C525}"/>
              </a:ext>
            </a:extLst>
          </xdr:cNvPr>
          <xdr:cNvSpPr/>
        </xdr:nvSpPr>
        <xdr:spPr>
          <a:xfrm>
            <a:off x="64350" y="2218432"/>
            <a:ext cx="2446045" cy="16864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grpSp>
    <xdr:clientData/>
  </xdr:twoCellAnchor>
  <xdr:twoCellAnchor editAs="oneCell">
    <xdr:from>
      <xdr:col>5</xdr:col>
      <xdr:colOff>85725</xdr:colOff>
      <xdr:row>46</xdr:row>
      <xdr:rowOff>47625</xdr:rowOff>
    </xdr:from>
    <xdr:to>
      <xdr:col>5</xdr:col>
      <xdr:colOff>4621428</xdr:colOff>
      <xdr:row>66</xdr:row>
      <xdr:rowOff>4762</xdr:rowOff>
    </xdr:to>
    <xdr:grpSp>
      <xdr:nvGrpSpPr>
        <xdr:cNvPr id="12" name="Group 11">
          <a:extLst>
            <a:ext uri="{FF2B5EF4-FFF2-40B4-BE49-F238E27FC236}">
              <a16:creationId xmlns:a16="http://schemas.microsoft.com/office/drawing/2014/main" id="{A34DFCA1-554D-408C-8CD8-3DACF9E32AA4}"/>
            </a:ext>
          </a:extLst>
        </xdr:cNvPr>
        <xdr:cNvGrpSpPr/>
      </xdr:nvGrpSpPr>
      <xdr:grpSpPr>
        <a:xfrm>
          <a:off x="3430905" y="10967085"/>
          <a:ext cx="4535703" cy="4224337"/>
          <a:chOff x="5711718" y="1187981"/>
          <a:chExt cx="4535703" cy="3767137"/>
        </a:xfrm>
      </xdr:grpSpPr>
      <xdr:pic>
        <xdr:nvPicPr>
          <xdr:cNvPr id="13" name="Picture 12">
            <a:extLst>
              <a:ext uri="{FF2B5EF4-FFF2-40B4-BE49-F238E27FC236}">
                <a16:creationId xmlns:a16="http://schemas.microsoft.com/office/drawing/2014/main" id="{519CDA8D-628D-47B6-B1DF-59A15CB0AA1C}"/>
              </a:ext>
            </a:extLst>
          </xdr:cNvPr>
          <xdr:cNvPicPr>
            <a:picLocks noChangeAspect="1"/>
          </xdr:cNvPicPr>
        </xdr:nvPicPr>
        <xdr:blipFill>
          <a:blip xmlns:r="http://schemas.openxmlformats.org/officeDocument/2006/relationships" r:embed="rId3"/>
          <a:stretch>
            <a:fillRect/>
          </a:stretch>
        </xdr:blipFill>
        <xdr:spPr>
          <a:xfrm>
            <a:off x="5711718" y="1187981"/>
            <a:ext cx="4535703" cy="3767137"/>
          </a:xfrm>
          <a:prstGeom prst="rect">
            <a:avLst/>
          </a:prstGeom>
        </xdr:spPr>
      </xdr:pic>
      <xdr:cxnSp macro="">
        <xdr:nvCxnSpPr>
          <xdr:cNvPr id="14" name="Straight Connector 13">
            <a:extLst>
              <a:ext uri="{FF2B5EF4-FFF2-40B4-BE49-F238E27FC236}">
                <a16:creationId xmlns:a16="http://schemas.microsoft.com/office/drawing/2014/main" id="{59332E8D-1DAF-4309-895D-0E93A8FCA95A}"/>
              </a:ext>
            </a:extLst>
          </xdr:cNvPr>
          <xdr:cNvCxnSpPr>
            <a:cxnSpLocks/>
          </xdr:cNvCxnSpPr>
        </xdr:nvCxnSpPr>
        <xdr:spPr>
          <a:xfrm>
            <a:off x="7307975" y="3726096"/>
            <a:ext cx="249382" cy="249382"/>
          </a:xfrm>
          <a:prstGeom prst="line">
            <a:avLst/>
          </a:prstGeom>
          <a:ln w="50800">
            <a:solidFill>
              <a:srgbClr val="FF0000"/>
            </a:solidFill>
            <a:headEnd type="triangle"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5</xdr:col>
      <xdr:colOff>0</xdr:colOff>
      <xdr:row>69</xdr:row>
      <xdr:rowOff>0</xdr:rowOff>
    </xdr:from>
    <xdr:to>
      <xdr:col>5</xdr:col>
      <xdr:colOff>4535703</xdr:colOff>
      <xdr:row>89</xdr:row>
      <xdr:rowOff>77077</xdr:rowOff>
    </xdr:to>
    <xdr:grpSp>
      <xdr:nvGrpSpPr>
        <xdr:cNvPr id="15" name="Group 14">
          <a:extLst>
            <a:ext uri="{FF2B5EF4-FFF2-40B4-BE49-F238E27FC236}">
              <a16:creationId xmlns:a16="http://schemas.microsoft.com/office/drawing/2014/main" id="{8684901F-A985-48F4-9EFF-67E9E7E21B12}"/>
            </a:ext>
          </a:extLst>
        </xdr:cNvPr>
        <xdr:cNvGrpSpPr/>
      </xdr:nvGrpSpPr>
      <xdr:grpSpPr>
        <a:xfrm>
          <a:off x="3345180" y="15826740"/>
          <a:ext cx="4535703" cy="4344277"/>
          <a:chOff x="9745823" y="462767"/>
          <a:chExt cx="4535703" cy="3887077"/>
        </a:xfrm>
      </xdr:grpSpPr>
      <xdr:pic>
        <xdr:nvPicPr>
          <xdr:cNvPr id="16" name="Picture 15">
            <a:extLst>
              <a:ext uri="{FF2B5EF4-FFF2-40B4-BE49-F238E27FC236}">
                <a16:creationId xmlns:a16="http://schemas.microsoft.com/office/drawing/2014/main" id="{EA29B645-92F5-4424-9D51-BC2A21CF54E3}"/>
              </a:ext>
            </a:extLst>
          </xdr:cNvPr>
          <xdr:cNvPicPr>
            <a:picLocks noChangeAspect="1"/>
          </xdr:cNvPicPr>
        </xdr:nvPicPr>
        <xdr:blipFill>
          <a:blip xmlns:r="http://schemas.openxmlformats.org/officeDocument/2006/relationships" r:embed="rId4"/>
          <a:stretch>
            <a:fillRect/>
          </a:stretch>
        </xdr:blipFill>
        <xdr:spPr>
          <a:xfrm>
            <a:off x="9745823" y="462767"/>
            <a:ext cx="4535703" cy="3816816"/>
          </a:xfrm>
          <a:prstGeom prst="rect">
            <a:avLst/>
          </a:prstGeom>
        </xdr:spPr>
      </xdr:pic>
      <xdr:cxnSp macro="">
        <xdr:nvCxnSpPr>
          <xdr:cNvPr id="17" name="Straight Connector 16">
            <a:extLst>
              <a:ext uri="{FF2B5EF4-FFF2-40B4-BE49-F238E27FC236}">
                <a16:creationId xmlns:a16="http://schemas.microsoft.com/office/drawing/2014/main" id="{EFEDA9E0-CB42-4FE5-9A3D-2ADED6009ED4}"/>
              </a:ext>
            </a:extLst>
          </xdr:cNvPr>
          <xdr:cNvCxnSpPr>
            <a:cxnSpLocks/>
          </xdr:cNvCxnSpPr>
        </xdr:nvCxnSpPr>
        <xdr:spPr>
          <a:xfrm>
            <a:off x="13616189" y="4100462"/>
            <a:ext cx="249382" cy="249382"/>
          </a:xfrm>
          <a:prstGeom prst="line">
            <a:avLst/>
          </a:prstGeom>
          <a:ln w="50800">
            <a:solidFill>
              <a:srgbClr val="FF0000"/>
            </a:solidFill>
            <a:headEnd type="triangle"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5</xdr:col>
      <xdr:colOff>47625</xdr:colOff>
      <xdr:row>91</xdr:row>
      <xdr:rowOff>66675</xdr:rowOff>
    </xdr:from>
    <xdr:to>
      <xdr:col>5</xdr:col>
      <xdr:colOff>5217481</xdr:colOff>
      <xdr:row>114</xdr:row>
      <xdr:rowOff>8414</xdr:rowOff>
    </xdr:to>
    <xdr:pic>
      <xdr:nvPicPr>
        <xdr:cNvPr id="21" name="Picture 20">
          <a:extLst>
            <a:ext uri="{FF2B5EF4-FFF2-40B4-BE49-F238E27FC236}">
              <a16:creationId xmlns:a16="http://schemas.microsoft.com/office/drawing/2014/main" id="{92F46DC5-AF06-4152-ADAA-8D58C68EA2C5}"/>
            </a:ext>
          </a:extLst>
        </xdr:cNvPr>
        <xdr:cNvPicPr>
          <a:picLocks noChangeAspect="1"/>
        </xdr:cNvPicPr>
      </xdr:nvPicPr>
      <xdr:blipFill>
        <a:blip xmlns:r="http://schemas.openxmlformats.org/officeDocument/2006/relationships" r:embed="rId5"/>
        <a:stretch>
          <a:fillRect/>
        </a:stretch>
      </xdr:blipFill>
      <xdr:spPr>
        <a:xfrm>
          <a:off x="1666875" y="18545175"/>
          <a:ext cx="5169856" cy="4761389"/>
        </a:xfrm>
        <a:prstGeom prst="rect">
          <a:avLst/>
        </a:prstGeom>
      </xdr:spPr>
    </xdr:pic>
    <xdr:clientData/>
  </xdr:twoCellAnchor>
  <xdr:twoCellAnchor editAs="oneCell">
    <xdr:from>
      <xdr:col>1</xdr:col>
      <xdr:colOff>295275</xdr:colOff>
      <xdr:row>2</xdr:row>
      <xdr:rowOff>95250</xdr:rowOff>
    </xdr:from>
    <xdr:to>
      <xdr:col>1</xdr:col>
      <xdr:colOff>2441253</xdr:colOff>
      <xdr:row>11</xdr:row>
      <xdr:rowOff>175454</xdr:rowOff>
    </xdr:to>
    <xdr:pic>
      <xdr:nvPicPr>
        <xdr:cNvPr id="20" name="Picture 19">
          <a:extLst>
            <a:ext uri="{FF2B5EF4-FFF2-40B4-BE49-F238E27FC236}">
              <a16:creationId xmlns:a16="http://schemas.microsoft.com/office/drawing/2014/main" id="{3230C9AD-FE57-4709-AD5F-FC46913CB503}"/>
            </a:ext>
          </a:extLst>
        </xdr:cNvPr>
        <xdr:cNvPicPr>
          <a:picLocks noChangeAspect="1"/>
        </xdr:cNvPicPr>
      </xdr:nvPicPr>
      <xdr:blipFill>
        <a:blip xmlns:r="http://schemas.openxmlformats.org/officeDocument/2006/relationships" r:embed="rId6"/>
        <a:stretch>
          <a:fillRect/>
        </a:stretch>
      </xdr:blipFill>
      <xdr:spPr>
        <a:xfrm>
          <a:off x="504825" y="819150"/>
          <a:ext cx="2145978" cy="2080454"/>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r:id="rId1" refreshedBy="Johnnie Thomas" refreshedDate="42643.607484143518" createdVersion="6" refreshedVersion="6" minRefreshableVersion="3" recordCount="15">
  <cacheSource type="worksheet">
    <worksheetSource name="Comp_Select"/>
  </cacheSource>
  <cacheFields count="5">
    <cacheField name="Competition #" numFmtId="0">
      <sharedItems containsSemiMixedTypes="0" containsString="0" containsNumber="1" containsInteger="1" minValue="1" maxValue="15" count="15">
        <n v="1"/>
        <n v="2"/>
        <n v="3"/>
        <n v="4"/>
        <n v="5"/>
        <n v="6"/>
        <n v="7"/>
        <n v="8"/>
        <n v="9"/>
        <n v="10"/>
        <n v="11"/>
        <n v="12"/>
        <n v="13"/>
        <n v="14"/>
        <n v="15"/>
      </sharedItems>
    </cacheField>
    <cacheField name="Competition Name" numFmtId="0">
      <sharedItems count="15">
        <s v="#ExcelChampINTL"/>
        <s v="#ExcelChampBE"/>
        <s v="#ExcelChampCA"/>
        <s v="#ExcelChampCN"/>
        <s v="#ExcelChampDK"/>
        <s v="#ExcelChampFI"/>
        <s v="#ExcelChampJP"/>
        <s v="#ExcelChampMY"/>
        <s v="#ExcelChampMX"/>
        <s v="#ExcelChampPH"/>
        <s v="#ExcelChampSA"/>
        <s v="#ExcelChampSE"/>
        <s v="#ExcelChampTR"/>
        <s v="#ExcelChampXLPM"/>
        <s v="#ExcelWorldChamp"/>
      </sharedItems>
    </cacheField>
    <cacheField name="Competition Flag" numFmtId="0">
      <sharedItems count="16">
        <s v="INTL"/>
        <s v="BE"/>
        <s v="CA"/>
        <s v="CN"/>
        <s v="DK"/>
        <s v="FI"/>
        <s v="JP"/>
        <s v="MY"/>
        <s v="MX"/>
        <s v="PH"/>
        <s v="SA"/>
        <s v="SE"/>
        <s v="TR"/>
        <s v="XLPM"/>
        <s v="WC"/>
        <s v="World" u="1"/>
      </sharedItems>
    </cacheField>
    <cacheField name="Competition Web URL" numFmtId="0">
      <sharedItems containsBlank="1" count="17">
        <s v="http://aka.ms/ExcelChampINTL"/>
        <s v="http://aka.ms/ExcelChampBE"/>
        <s v="http://aka.ms/ExcelChampCA"/>
        <s v="http://aka.ms/ExcelChampCN"/>
        <s v="http://aka.ms/ExcelChampDK"/>
        <s v="http://aka.ms/ExcelChampFI"/>
        <s v="http://aka.ms/ExcelChampJP"/>
        <s v="http://aka.ms/ExcelChampMY"/>
        <s v="http://aka.ms/ExcelChampMX"/>
        <s v="http://aka.ms/ExcelChampPH"/>
        <s v="http://aka.ms/ExcelChampSA"/>
        <s v="http://aka.ms/ExcelChampSE"/>
        <s v="http://aka.ms/ExcelChampTR"/>
        <m/>
        <s v="http://aka.ms/ExcelWorldChamp"/>
        <s v="https://aka.ms/ExcelChampMX" u="1"/>
        <s v="https://aka.ms/ExcelWorldChamp" u="1"/>
      </sharedItems>
    </cacheField>
    <cacheField name="Competition Email" numFmtId="0">
      <sharedItems count="15">
        <s v="ExcelChampINTL@service.microsoft.com"/>
        <s v="ExcelChampBE@service.microsoft.com"/>
        <s v="ExcelChampCA@service.microsoft.com"/>
        <s v="ExcelChampCN@service.microsoft.com"/>
        <s v="ExcelChampDK@service.microsoft.com"/>
        <s v="ExcelChampFI@service.microsoft.com"/>
        <s v="ExcelChampJP@service.microsoft.com"/>
        <s v="ExcelChampMY@service.microsoft.com"/>
        <s v="ExcelChampMX@service.microsoft.com"/>
        <s v="ExcelChampPH@service.microsoft.com"/>
        <s v="ExcelChampSA@service.microsoft.com"/>
        <s v="ExcelChampSE@service.microsoft.com"/>
        <s v="ExcelChampTR@service.microsoft.com"/>
        <s v="ExcelChampXLPM@service.microsoft.com"/>
        <s v="ExcelWorldChamp@service.microsoft.com"/>
      </sharedItems>
    </cacheField>
  </cacheFields>
  <extLst>
    <ext xmlns:x14="http://schemas.microsoft.com/office/spreadsheetml/2009/9/main" uri="{725AE2AE-9491-48be-B2B4-4EB974FC3084}">
      <x14:pivotCacheDefinition pivotCacheId="2"/>
    </ext>
  </extLst>
</pivotCacheDefinition>
</file>

<file path=xl/pivotCache/pivotCacheDefinition2.xml><?xml version="1.0" encoding="utf-8"?>
<pivotCacheDefinition xmlns="http://schemas.openxmlformats.org/spreadsheetml/2006/main" xmlns:r="http://schemas.openxmlformats.org/officeDocument/2006/relationships" r:id="rId1" refreshedBy="Johnnie Thomas" refreshedDate="42654.13439201389" missingItemsLimit="0" createdVersion="6" refreshedVersion="6" minRefreshableVersion="3" recordCount="2">
  <cacheSource type="worksheet">
    <worksheetSource name="Lang_Select"/>
  </cacheSource>
  <cacheFields count="3">
    <cacheField name="Language #" numFmtId="0">
      <sharedItems containsSemiMixedTypes="0" containsString="0" containsNumber="1" containsInteger="1" minValue="1" maxValue="6" count="2">
        <n v="1"/>
        <n v="6"/>
      </sharedItems>
    </cacheField>
    <cacheField name="Language" numFmtId="0">
      <sharedItems count="2">
        <s v="English"/>
        <s v="Finnish"/>
      </sharedItems>
    </cacheField>
    <cacheField name="Select Message" numFmtId="0">
      <sharedItems count="2">
        <s v="Click here for English"/>
        <s v="Valitse suomi klikkaamalla tästä"/>
      </sharedItems>
    </cacheField>
  </cacheFields>
  <extLst>
    <ext xmlns:x14="http://schemas.microsoft.com/office/spreadsheetml/2009/9/main" uri="{725AE2AE-9491-48be-B2B4-4EB974FC3084}">
      <x14:pivotCacheDefinition pivotCacheId="1"/>
    </ext>
  </extLst>
</pivotCacheDefinition>
</file>

<file path=xl/pivotCache/pivotCacheDefinition3.xml><?xml version="1.0" encoding="utf-8"?>
<pivotCacheDefinition xmlns="http://schemas.openxmlformats.org/spreadsheetml/2006/main" xmlns:r="http://schemas.openxmlformats.org/officeDocument/2006/relationships" r:id="rId1" refreshedBy="Heidi Enho" refreshedDate="42817.28152326389" createdVersion="6" refreshedVersion="6" minRefreshableVersion="3" recordCount="96">
  <cacheSource type="worksheet">
    <worksheetSource name="T01_01_01"/>
  </cacheSource>
  <cacheFields count="5">
    <cacheField name="Round Number" numFmtId="0">
      <sharedItems containsSemiMixedTypes="0" containsString="0" containsNumber="1" containsInteger="1" minValue="1" maxValue="2" count="2">
        <n v="2"/>
        <n v="1"/>
      </sharedItems>
    </cacheField>
    <cacheField name="Country" numFmtId="0">
      <sharedItems count="16">
        <s v="USA"/>
        <s v="JAM"/>
        <s v="BAH"/>
        <s v="BEL"/>
        <s v="BOT"/>
        <s v="CUB"/>
        <s v="POL"/>
        <s v="BRA"/>
        <s v="FRA"/>
        <s v="COL"/>
        <s v="JPN"/>
        <s v="TTO"/>
        <s v="DOM"/>
        <s v="VEN"/>
        <s v="GBR"/>
        <s v="IND"/>
      </sharedItems>
    </cacheField>
    <cacheField name="Athlete Name" numFmtId="0">
      <sharedItems count="68">
        <s v="HALL Arman"/>
        <s v="McQUAY Tony"/>
        <s v="ROBERTS Gil"/>
        <s v="MERRITT Lashawn"/>
        <s v="MATTHEWS Peter"/>
        <s v="ALLEN Nathon"/>
        <s v="DUNKLEY Fitzroy"/>
        <s v="FRANCIS Javon"/>
        <s v="RUSSELL Alonzo"/>
        <s v="MATHIEU Michael"/>
        <s v="GARDINER Steven"/>
        <s v="BROWN Chris"/>
        <s v="WATRIN Julien"/>
        <s v="BORLEE Jonathan"/>
        <s v="BORLEE Dylan"/>
        <s v="BORLEE Kevin"/>
        <s v="MAKWALA Isaac"/>
        <s v="SIBANDA Karabo"/>
        <s v="NKOBOLO Onkabetse"/>
        <s v="MAOTOANONG Gaone Leaname"/>
        <s v="COLLAZO William"/>
        <s v="CHACON Adrian"/>
        <s v="PELLICIER Osmaidel"/>
        <s v="LESCAY Yoandys"/>
        <s v="KRAWCZUK Lukasz"/>
        <s v="PIETRZAK Michal"/>
        <s v="KRZEWINA Jakub"/>
        <s v="OMELKO Rafal"/>
        <s v="de OLIVEIRA Pedro Luiz"/>
        <s v="RUSSO Alexander"/>
        <s v="dos SANTOS Peterson"/>
        <s v="de SOUSA Hugo"/>
        <s v="McDONALD Rusheen"/>
        <s v="CLEMONS Kyle"/>
        <s v="VERBURG David"/>
        <s v="ANNE Mame-Ibra"/>
        <s v="ATINE-VENEL Teddy"/>
        <s v="HANN Mamadou Kasse"/>
        <s v="JORDIER Thomas"/>
        <s v="ZAMBRANO Anthony"/>
        <s v="PALOMEQUE Diego"/>
        <s v="LEMOS Carlos"/>
        <s v="PERLAZA Jhon"/>
        <s v="WALSH Julian Jrummi"/>
        <s v="TAMURA Tomoya"/>
        <s v="KITAGAWA Takamasa"/>
        <s v="KATO Nobuya"/>
        <s v="SOLOMON Jarrin"/>
        <s v="GORDON Lalonde"/>
        <s v="LENDORE Deon"/>
        <s v="CEDENIO Machel"/>
        <s v="NEWBOLD Stephen"/>
        <s v="SORIANO Yon"/>
        <s v="SANTOS Luguelin"/>
        <s v="CHARLES Luis"/>
        <s v="CUESTA Gustavo"/>
        <s v="RAMIREZ Arturo"/>
        <s v="LONGART Omar"/>
        <s v="BRAVO Alberth"/>
        <s v="MEZONES Freddy"/>
        <s v="LEVINE Nigel"/>
        <s v="WILLIAMS Delanno"/>
        <s v="HUDSON-SMITH Matthew"/>
        <s v="ROONEY Martyn"/>
        <s v="PUTHANPURAKKAL Kunhu Muhammed"/>
        <s v="YAHIYA Muhammed Anas"/>
        <s v="DHARUN Ayyasamy"/>
        <s v="RAJIV Arokia"/>
      </sharedItems>
    </cacheField>
    <cacheField name="Race Position" numFmtId="0">
      <sharedItems containsSemiMixedTypes="0" containsString="0" containsNumber="1" containsInteger="1" minValue="1" maxValue="4" count="4">
        <n v="1"/>
        <n v="2"/>
        <n v="3"/>
        <n v="4"/>
      </sharedItems>
    </cacheField>
    <cacheField name="Result Time (s)" numFmtId="40">
      <sharedItems containsSemiMixedTypes="0" containsString="0" containsNumber="1" minValue="0" maxValue="46.55"/>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
  <r>
    <x v="0"/>
    <x v="0"/>
    <x v="0"/>
    <x v="0"/>
    <x v="0"/>
  </r>
  <r>
    <x v="1"/>
    <x v="1"/>
    <x v="1"/>
    <x v="1"/>
    <x v="1"/>
  </r>
  <r>
    <x v="2"/>
    <x v="2"/>
    <x v="2"/>
    <x v="2"/>
    <x v="2"/>
  </r>
  <r>
    <x v="3"/>
    <x v="3"/>
    <x v="3"/>
    <x v="3"/>
    <x v="3"/>
  </r>
  <r>
    <x v="4"/>
    <x v="4"/>
    <x v="4"/>
    <x v="4"/>
    <x v="4"/>
  </r>
  <r>
    <x v="5"/>
    <x v="5"/>
    <x v="5"/>
    <x v="5"/>
    <x v="5"/>
  </r>
  <r>
    <x v="6"/>
    <x v="6"/>
    <x v="6"/>
    <x v="6"/>
    <x v="6"/>
  </r>
  <r>
    <x v="7"/>
    <x v="7"/>
    <x v="7"/>
    <x v="7"/>
    <x v="7"/>
  </r>
  <r>
    <x v="8"/>
    <x v="8"/>
    <x v="8"/>
    <x v="8"/>
    <x v="8"/>
  </r>
  <r>
    <x v="9"/>
    <x v="9"/>
    <x v="9"/>
    <x v="9"/>
    <x v="9"/>
  </r>
  <r>
    <x v="10"/>
    <x v="10"/>
    <x v="10"/>
    <x v="10"/>
    <x v="10"/>
  </r>
  <r>
    <x v="11"/>
    <x v="11"/>
    <x v="11"/>
    <x v="11"/>
    <x v="11"/>
  </r>
  <r>
    <x v="12"/>
    <x v="12"/>
    <x v="12"/>
    <x v="12"/>
    <x v="12"/>
  </r>
  <r>
    <x v="13"/>
    <x v="13"/>
    <x v="13"/>
    <x v="13"/>
    <x v="13"/>
  </r>
  <r>
    <x v="14"/>
    <x v="14"/>
    <x v="14"/>
    <x v="14"/>
    <x v="14"/>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
  <r>
    <x v="0"/>
    <x v="0"/>
    <x v="0"/>
  </r>
  <r>
    <x v="1"/>
    <x v="1"/>
    <x v="1"/>
  </r>
</pivotCacheRecords>
</file>

<file path=xl/pivotCache/pivotCacheRecords3.xml><?xml version="1.0" encoding="utf-8"?>
<pivotCacheRecords xmlns="http://schemas.openxmlformats.org/spreadsheetml/2006/main" xmlns:r="http://schemas.openxmlformats.org/officeDocument/2006/relationships" count="96">
  <r>
    <x v="0"/>
    <x v="0"/>
    <x v="0"/>
    <x v="0"/>
    <n v="45.3"/>
  </r>
  <r>
    <x v="0"/>
    <x v="0"/>
    <x v="1"/>
    <x v="1"/>
    <n v="43.2"/>
  </r>
  <r>
    <x v="0"/>
    <x v="0"/>
    <x v="2"/>
    <x v="2"/>
    <n v="44.79"/>
  </r>
  <r>
    <x v="0"/>
    <x v="0"/>
    <x v="3"/>
    <x v="3"/>
    <n v="43.97"/>
  </r>
  <r>
    <x v="0"/>
    <x v="1"/>
    <x v="4"/>
    <x v="0"/>
    <n v="45.5"/>
  </r>
  <r>
    <x v="0"/>
    <x v="1"/>
    <x v="5"/>
    <x v="1"/>
    <n v="44"/>
  </r>
  <r>
    <x v="0"/>
    <x v="1"/>
    <x v="6"/>
    <x v="2"/>
    <n v="44.82"/>
  </r>
  <r>
    <x v="0"/>
    <x v="1"/>
    <x v="7"/>
    <x v="3"/>
    <n v="43.78"/>
  </r>
  <r>
    <x v="0"/>
    <x v="2"/>
    <x v="8"/>
    <x v="0"/>
    <n v="45.3"/>
  </r>
  <r>
    <x v="0"/>
    <x v="2"/>
    <x v="9"/>
    <x v="1"/>
    <n v="45.1"/>
  </r>
  <r>
    <x v="0"/>
    <x v="2"/>
    <x v="10"/>
    <x v="2"/>
    <n v="43.79"/>
  </r>
  <r>
    <x v="0"/>
    <x v="2"/>
    <x v="11"/>
    <x v="3"/>
    <n v="44.2"/>
  </r>
  <r>
    <x v="0"/>
    <x v="3"/>
    <x v="12"/>
    <x v="0"/>
    <n v="46"/>
  </r>
  <r>
    <x v="0"/>
    <x v="3"/>
    <x v="13"/>
    <x v="1"/>
    <n v="44.1"/>
  </r>
  <r>
    <x v="0"/>
    <x v="3"/>
    <x v="14"/>
    <x v="2"/>
    <n v="44.71"/>
  </r>
  <r>
    <x v="0"/>
    <x v="3"/>
    <x v="15"/>
    <x v="3"/>
    <n v="43.67"/>
  </r>
  <r>
    <x v="0"/>
    <x v="4"/>
    <x v="16"/>
    <x v="0"/>
    <n v="44.8"/>
  </r>
  <r>
    <x v="0"/>
    <x v="4"/>
    <x v="17"/>
    <x v="1"/>
    <n v="43.9"/>
  </r>
  <r>
    <x v="0"/>
    <x v="4"/>
    <x v="18"/>
    <x v="2"/>
    <n v="44.94"/>
  </r>
  <r>
    <x v="0"/>
    <x v="4"/>
    <x v="19"/>
    <x v="3"/>
    <n v="45.28"/>
  </r>
  <r>
    <x v="0"/>
    <x v="5"/>
    <x v="20"/>
    <x v="0"/>
    <n v="45.8"/>
  </r>
  <r>
    <x v="0"/>
    <x v="5"/>
    <x v="21"/>
    <x v="1"/>
    <n v="44.7"/>
  </r>
  <r>
    <x v="0"/>
    <x v="5"/>
    <x v="22"/>
    <x v="2"/>
    <n v="45.33"/>
  </r>
  <r>
    <x v="0"/>
    <x v="5"/>
    <x v="23"/>
    <x v="3"/>
    <n v="43.6"/>
  </r>
  <r>
    <x v="0"/>
    <x v="6"/>
    <x v="24"/>
    <x v="0"/>
    <n v="45.9"/>
  </r>
  <r>
    <x v="0"/>
    <x v="6"/>
    <x v="25"/>
    <x v="1"/>
    <n v="44.9"/>
  </r>
  <r>
    <x v="0"/>
    <x v="6"/>
    <x v="26"/>
    <x v="2"/>
    <n v="44.94"/>
  </r>
  <r>
    <x v="0"/>
    <x v="6"/>
    <x v="27"/>
    <x v="3"/>
    <n v="44.59"/>
  </r>
  <r>
    <x v="0"/>
    <x v="7"/>
    <x v="28"/>
    <x v="0"/>
    <n v="45.5"/>
  </r>
  <r>
    <x v="0"/>
    <x v="7"/>
    <x v="29"/>
    <x v="1"/>
    <n v="45.4"/>
  </r>
  <r>
    <x v="0"/>
    <x v="7"/>
    <x v="30"/>
    <x v="2"/>
    <n v="46.18"/>
  </r>
  <r>
    <x v="0"/>
    <x v="7"/>
    <x v="31"/>
    <x v="3"/>
    <n v="46.1"/>
  </r>
  <r>
    <x v="1"/>
    <x v="1"/>
    <x v="32"/>
    <x v="0"/>
    <n v="45.8"/>
  </r>
  <r>
    <x v="1"/>
    <x v="1"/>
    <x v="4"/>
    <x v="1"/>
    <n v="44.4"/>
  </r>
  <r>
    <x v="1"/>
    <x v="1"/>
    <x v="5"/>
    <x v="2"/>
    <n v="43.52"/>
  </r>
  <r>
    <x v="1"/>
    <x v="1"/>
    <x v="7"/>
    <x v="3"/>
    <n v="44.55"/>
  </r>
  <r>
    <x v="1"/>
    <x v="0"/>
    <x v="0"/>
    <x v="0"/>
    <n v="45.3"/>
  </r>
  <r>
    <x v="1"/>
    <x v="0"/>
    <x v="1"/>
    <x v="1"/>
    <n v="43.4"/>
  </r>
  <r>
    <x v="1"/>
    <x v="0"/>
    <x v="33"/>
    <x v="2"/>
    <n v="44.98"/>
  </r>
  <r>
    <x v="1"/>
    <x v="0"/>
    <x v="34"/>
    <x v="3"/>
    <n v="44.59"/>
  </r>
  <r>
    <x v="1"/>
    <x v="4"/>
    <x v="16"/>
    <x v="0"/>
    <n v="45"/>
  </r>
  <r>
    <x v="1"/>
    <x v="4"/>
    <x v="17"/>
    <x v="1"/>
    <n v="43.9"/>
  </r>
  <r>
    <x v="1"/>
    <x v="4"/>
    <x v="18"/>
    <x v="2"/>
    <n v="45.23"/>
  </r>
  <r>
    <x v="1"/>
    <x v="4"/>
    <x v="19"/>
    <x v="3"/>
    <n v="45.15"/>
  </r>
  <r>
    <x v="1"/>
    <x v="6"/>
    <x v="24"/>
    <x v="0"/>
    <n v="45.7"/>
  </r>
  <r>
    <x v="1"/>
    <x v="6"/>
    <x v="25"/>
    <x v="1"/>
    <n v="44.7"/>
  </r>
  <r>
    <x v="1"/>
    <x v="6"/>
    <x v="26"/>
    <x v="2"/>
    <n v="44.72"/>
  </r>
  <r>
    <x v="1"/>
    <x v="6"/>
    <x v="27"/>
    <x v="3"/>
    <n v="44.42"/>
  </r>
  <r>
    <x v="1"/>
    <x v="8"/>
    <x v="35"/>
    <x v="0"/>
    <n v="45.5"/>
  </r>
  <r>
    <x v="1"/>
    <x v="8"/>
    <x v="36"/>
    <x v="1"/>
    <n v="45"/>
  </r>
  <r>
    <x v="1"/>
    <x v="8"/>
    <x v="37"/>
    <x v="2"/>
    <n v="45.04"/>
  </r>
  <r>
    <x v="1"/>
    <x v="8"/>
    <x v="38"/>
    <x v="3"/>
    <n v="45.23"/>
  </r>
  <r>
    <x v="1"/>
    <x v="9"/>
    <x v="39"/>
    <x v="0"/>
    <n v="45.6"/>
  </r>
  <r>
    <x v="1"/>
    <x v="9"/>
    <x v="40"/>
    <x v="1"/>
    <n v="45.3"/>
  </r>
  <r>
    <x v="1"/>
    <x v="9"/>
    <x v="41"/>
    <x v="2"/>
    <n v="45.53"/>
  </r>
  <r>
    <x v="1"/>
    <x v="9"/>
    <x v="42"/>
    <x v="3"/>
    <n v="45.38"/>
  </r>
  <r>
    <x v="1"/>
    <x v="10"/>
    <x v="43"/>
    <x v="0"/>
    <n v="45.7"/>
  </r>
  <r>
    <x v="1"/>
    <x v="10"/>
    <x v="44"/>
    <x v="1"/>
    <n v="45.5"/>
  </r>
  <r>
    <x v="1"/>
    <x v="10"/>
    <x v="45"/>
    <x v="2"/>
    <n v="45.36"/>
  </r>
  <r>
    <x v="1"/>
    <x v="10"/>
    <x v="46"/>
    <x v="3"/>
    <n v="46.3"/>
  </r>
  <r>
    <x v="1"/>
    <x v="11"/>
    <x v="47"/>
    <x v="0"/>
    <n v="45"/>
  </r>
  <r>
    <x v="1"/>
    <x v="11"/>
    <x v="48"/>
    <x v="1"/>
    <n v="44.4"/>
  </r>
  <r>
    <x v="1"/>
    <x v="11"/>
    <x v="49"/>
    <x v="2"/>
    <n v="44.78"/>
  </r>
  <r>
    <x v="1"/>
    <x v="11"/>
    <x v="50"/>
    <x v="3"/>
    <n v="0"/>
  </r>
  <r>
    <x v="1"/>
    <x v="3"/>
    <x v="12"/>
    <x v="0"/>
    <n v="45.7"/>
  </r>
  <r>
    <x v="1"/>
    <x v="3"/>
    <x v="13"/>
    <x v="1"/>
    <n v="44.1"/>
  </r>
  <r>
    <x v="1"/>
    <x v="3"/>
    <x v="14"/>
    <x v="2"/>
    <n v="45.2"/>
  </r>
  <r>
    <x v="1"/>
    <x v="3"/>
    <x v="15"/>
    <x v="3"/>
    <n v="44.15"/>
  </r>
  <r>
    <x v="1"/>
    <x v="2"/>
    <x v="8"/>
    <x v="0"/>
    <n v="45.2"/>
  </r>
  <r>
    <x v="1"/>
    <x v="2"/>
    <x v="11"/>
    <x v="1"/>
    <n v="44.6"/>
  </r>
  <r>
    <x v="1"/>
    <x v="2"/>
    <x v="10"/>
    <x v="2"/>
    <n v="44.9"/>
  </r>
  <r>
    <x v="1"/>
    <x v="2"/>
    <x v="51"/>
    <x v="3"/>
    <n v="44.83"/>
  </r>
  <r>
    <x v="1"/>
    <x v="5"/>
    <x v="20"/>
    <x v="0"/>
    <n v="46"/>
  </r>
  <r>
    <x v="1"/>
    <x v="5"/>
    <x v="21"/>
    <x v="1"/>
    <n v="44.5"/>
  </r>
  <r>
    <x v="1"/>
    <x v="5"/>
    <x v="22"/>
    <x v="2"/>
    <n v="45.4"/>
  </r>
  <r>
    <x v="1"/>
    <x v="5"/>
    <x v="23"/>
    <x v="3"/>
    <n v="44.21"/>
  </r>
  <r>
    <x v="1"/>
    <x v="7"/>
    <x v="28"/>
    <x v="0"/>
    <n v="45.3"/>
  </r>
  <r>
    <x v="1"/>
    <x v="7"/>
    <x v="29"/>
    <x v="1"/>
    <n v="45"/>
  </r>
  <r>
    <x v="1"/>
    <x v="7"/>
    <x v="30"/>
    <x v="2"/>
    <n v="45.02"/>
  </r>
  <r>
    <x v="1"/>
    <x v="7"/>
    <x v="31"/>
    <x v="3"/>
    <n v="44.96"/>
  </r>
  <r>
    <x v="1"/>
    <x v="12"/>
    <x v="52"/>
    <x v="0"/>
    <n v="46.3"/>
  </r>
  <r>
    <x v="1"/>
    <x v="12"/>
    <x v="53"/>
    <x v="1"/>
    <n v="44.4"/>
  </r>
  <r>
    <x v="1"/>
    <x v="12"/>
    <x v="54"/>
    <x v="2"/>
    <n v="45.92"/>
  </r>
  <r>
    <x v="1"/>
    <x v="12"/>
    <x v="55"/>
    <x v="3"/>
    <n v="45.01"/>
  </r>
  <r>
    <x v="1"/>
    <x v="13"/>
    <x v="56"/>
    <x v="0"/>
    <n v="46.1"/>
  </r>
  <r>
    <x v="1"/>
    <x v="13"/>
    <x v="57"/>
    <x v="1"/>
    <n v="45.2"/>
  </r>
  <r>
    <x v="1"/>
    <x v="13"/>
    <x v="58"/>
    <x v="2"/>
    <n v="44.7"/>
  </r>
  <r>
    <x v="1"/>
    <x v="13"/>
    <x v="59"/>
    <x v="3"/>
    <n v="46.55"/>
  </r>
  <r>
    <x v="1"/>
    <x v="14"/>
    <x v="60"/>
    <x v="0"/>
    <n v="45.7"/>
  </r>
  <r>
    <x v="1"/>
    <x v="14"/>
    <x v="61"/>
    <x v="1"/>
    <n v="44"/>
  </r>
  <r>
    <x v="1"/>
    <x v="14"/>
    <x v="62"/>
    <x v="2"/>
    <n v="45.32"/>
  </r>
  <r>
    <x v="1"/>
    <x v="14"/>
    <x v="63"/>
    <x v="3"/>
    <n v="43.75"/>
  </r>
  <r>
    <x v="1"/>
    <x v="15"/>
    <x v="64"/>
    <x v="0"/>
    <n v="45.9"/>
  </r>
  <r>
    <x v="1"/>
    <x v="15"/>
    <x v="65"/>
    <x v="1"/>
    <n v="45.1"/>
  </r>
  <r>
    <x v="1"/>
    <x v="15"/>
    <x v="66"/>
    <x v="2"/>
    <n v="46.55"/>
  </r>
  <r>
    <x v="1"/>
    <x v="15"/>
    <x v="67"/>
    <x v="3"/>
    <n v="44.66"/>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name="PivotTable2" cacheId="0" applyNumberFormats="0" applyBorderFormats="0" applyFontFormats="0" applyPatternFormats="0" applyAlignmentFormats="0" applyWidthHeightFormats="1" dataCaption="Values" updatedVersion="6" minRefreshableVersion="3" rowGrandTotals="0" colGrandTotals="0" itemPrintTitles="1" createdVersion="6" indent="0" compact="0" compactData="0" gridDropZones="1" multipleFieldFilters="0">
  <location ref="M3:W5" firstHeaderRow="2" firstDataRow="2" firstDataCol="5"/>
  <pivotFields count="5">
    <pivotField axis="axisRow" compact="0" outline="0" showAll="0" defaultSubtotal="0">
      <items count="15">
        <item x="0"/>
        <item x="1"/>
        <item x="2"/>
        <item x="3"/>
        <item x="4"/>
        <item x="5"/>
        <item x="6"/>
        <item x="7"/>
        <item x="8"/>
        <item x="9"/>
        <item x="10"/>
        <item x="11"/>
        <item x="12"/>
        <item x="13"/>
        <item x="14"/>
      </items>
    </pivotField>
    <pivotField axis="axisRow" compact="0" outline="0" showAll="0" defaultSubtotal="0">
      <items count="15">
        <item h="1" x="8"/>
        <item h="1" x="14"/>
        <item h="1" x="0"/>
        <item h="1" x="1"/>
        <item h="1" x="2"/>
        <item h="1" x="3"/>
        <item h="1" x="4"/>
        <item x="5"/>
        <item h="1" x="6"/>
        <item h="1" x="7"/>
        <item h="1" x="9"/>
        <item h="1" x="10"/>
        <item h="1" x="11"/>
        <item h="1" x="12"/>
        <item h="1" x="13"/>
      </items>
    </pivotField>
    <pivotField axis="axisRow" compact="0" outline="0" showAll="0" defaultSubtotal="0">
      <items count="16">
        <item x="8"/>
        <item m="1" x="15"/>
        <item x="0"/>
        <item x="1"/>
        <item x="2"/>
        <item x="3"/>
        <item x="4"/>
        <item x="5"/>
        <item x="6"/>
        <item x="7"/>
        <item x="9"/>
        <item x="10"/>
        <item x="11"/>
        <item x="12"/>
        <item x="13"/>
        <item x="14"/>
      </items>
    </pivotField>
    <pivotField axis="axisRow" compact="0" outline="0" showAll="0" defaultSubtotal="0">
      <items count="17">
        <item m="1" x="15"/>
        <item m="1" x="16"/>
        <item x="0"/>
        <item x="1"/>
        <item x="2"/>
        <item x="3"/>
        <item x="4"/>
        <item x="5"/>
        <item x="6"/>
        <item x="7"/>
        <item x="8"/>
        <item x="9"/>
        <item x="10"/>
        <item x="11"/>
        <item x="12"/>
        <item x="13"/>
        <item x="14"/>
      </items>
    </pivotField>
    <pivotField axis="axisRow" compact="0" outline="0" showAll="0" defaultSubtotal="0">
      <items count="15">
        <item x="8"/>
        <item x="14"/>
        <item x="0"/>
        <item x="1"/>
        <item x="2"/>
        <item x="3"/>
        <item x="4"/>
        <item x="5"/>
        <item x="6"/>
        <item x="7"/>
        <item x="9"/>
        <item x="10"/>
        <item x="11"/>
        <item x="12"/>
        <item x="13"/>
      </items>
    </pivotField>
  </pivotFields>
  <rowFields count="5">
    <field x="0"/>
    <field x="1"/>
    <field x="2"/>
    <field x="3"/>
    <field x="4"/>
  </rowFields>
  <rowItems count="1">
    <i>
      <x v="5"/>
      <x v="7"/>
      <x v="7"/>
      <x v="7"/>
      <x v="7"/>
    </i>
  </rowItems>
  <colItems count="1">
    <i/>
  </colItems>
  <pivotTableStyleInfo name="PivotStyleLight1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name="PivotTable1" cacheId="1" applyNumberFormats="0" applyBorderFormats="0" applyFontFormats="0" applyPatternFormats="0" applyAlignmentFormats="0" applyWidthHeightFormats="1" dataCaption="Values" updatedVersion="6" minRefreshableVersion="3" rowGrandTotals="0" colGrandTotals="0" itemPrintTitles="1" createdVersion="6" indent="0" compact="0" compactData="0" gridDropZones="1" multipleFieldFilters="0">
  <location ref="A3:I5" firstHeaderRow="2" firstDataRow="2" firstDataCol="3"/>
  <pivotFields count="3">
    <pivotField axis="axisRow" compact="0" outline="0" showAll="0" defaultSubtotal="0">
      <items count="2">
        <item x="0"/>
        <item x="1"/>
      </items>
    </pivotField>
    <pivotField axis="axisRow" compact="0" outline="0" showAll="0" defaultSubtotal="0">
      <items count="2">
        <item x="0"/>
        <item x="1"/>
      </items>
    </pivotField>
    <pivotField axis="axisRow" compact="0" outline="0" showAll="0" defaultSubtotal="0">
      <items count="2">
        <item h="1" x="0"/>
        <item x="1"/>
      </items>
    </pivotField>
  </pivotFields>
  <rowFields count="3">
    <field x="0"/>
    <field x="1"/>
    <field x="2"/>
  </rowFields>
  <rowItems count="1">
    <i>
      <x v="1"/>
      <x v="1"/>
      <x v="1"/>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name="PivotTable2" cacheId="9"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W6:X23" firstHeaderRow="1" firstDataRow="1" firstDataCol="1"/>
  <pivotFields count="5">
    <pivotField showAll="0"/>
    <pivotField axis="axisRow" showAll="0" sortType="ascending">
      <items count="17">
        <item x="2"/>
        <item x="3"/>
        <item x="4"/>
        <item x="7"/>
        <item x="9"/>
        <item x="5"/>
        <item x="12"/>
        <item x="8"/>
        <item x="14"/>
        <item x="15"/>
        <item x="1"/>
        <item x="10"/>
        <item x="6"/>
        <item x="11"/>
        <item x="0"/>
        <item x="13"/>
        <item t="default"/>
      </items>
      <autoSortScope>
        <pivotArea dataOnly="0" outline="0" fieldPosition="0">
          <references count="1">
            <reference field="4294967294" count="1" selected="0">
              <x v="0"/>
            </reference>
          </references>
        </pivotArea>
      </autoSortScope>
    </pivotField>
    <pivotField showAll="0"/>
    <pivotField showAll="0"/>
    <pivotField dataField="1" numFmtId="40" showAll="0"/>
  </pivotFields>
  <rowFields count="1">
    <field x="1"/>
  </rowFields>
  <rowItems count="17">
    <i>
      <x v="13"/>
    </i>
    <i>
      <x v="14"/>
    </i>
    <i>
      <x v="10"/>
    </i>
    <i>
      <x v="8"/>
    </i>
    <i>
      <x v="1"/>
    </i>
    <i>
      <x/>
    </i>
    <i>
      <x v="2"/>
    </i>
    <i>
      <x v="5"/>
    </i>
    <i>
      <x v="12"/>
    </i>
    <i>
      <x v="7"/>
    </i>
    <i>
      <x v="6"/>
    </i>
    <i>
      <x v="3"/>
    </i>
    <i>
      <x v="4"/>
    </i>
    <i>
      <x v="9"/>
    </i>
    <i>
      <x v="15"/>
    </i>
    <i>
      <x v="11"/>
    </i>
    <i t="grand">
      <x/>
    </i>
  </rowItems>
  <colItems count="1">
    <i/>
  </colItems>
  <dataFields count="1">
    <dataField name="Average of Result Time (s)" fld="4" subtotal="average" baseField="1" baseItem="1" numFmtId="2"/>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name="PivotTable1" cacheId="9"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O8:T30" firstHeaderRow="1" firstDataRow="2" firstDataCol="1" rowPageCount="1" colPageCount="1"/>
  <pivotFields count="5">
    <pivotField axis="axisPage" showAll="0">
      <items count="3">
        <item x="1"/>
        <item x="0"/>
        <item t="default"/>
      </items>
    </pivotField>
    <pivotField axis="axisRow" showAll="0" sortType="ascending">
      <items count="17">
        <item sd="0" x="13"/>
        <item x="0"/>
        <item sd="0" x="11"/>
        <item sd="0" x="6"/>
        <item sd="0" x="10"/>
        <item x="1"/>
        <item sd="0" x="15"/>
        <item sd="0" x="14"/>
        <item sd="0" x="8"/>
        <item sd="0" x="12"/>
        <item sd="0" x="5"/>
        <item sd="0" x="9"/>
        <item sd="0" x="7"/>
        <item sd="0" x="4"/>
        <item sd="0" x="3"/>
        <item x="2"/>
        <item t="default" sd="0"/>
      </items>
      <autoSortScope>
        <pivotArea dataOnly="0" outline="0" fieldPosition="0">
          <references count="1">
            <reference field="4294967294" count="1" selected="0">
              <x v="0"/>
            </reference>
          </references>
        </pivotArea>
      </autoSortScope>
    </pivotField>
    <pivotField axis="axisRow" showAll="0" sortType="ascending">
      <items count="69">
        <item x="5"/>
        <item x="35"/>
        <item x="36"/>
        <item x="14"/>
        <item x="13"/>
        <item x="15"/>
        <item x="58"/>
        <item x="11"/>
        <item x="50"/>
        <item x="21"/>
        <item x="54"/>
        <item x="33"/>
        <item x="20"/>
        <item x="55"/>
        <item x="28"/>
        <item x="31"/>
        <item x="66"/>
        <item x="30"/>
        <item x="6"/>
        <item x="7"/>
        <item x="10"/>
        <item x="48"/>
        <item x="0"/>
        <item x="37"/>
        <item x="62"/>
        <item x="38"/>
        <item x="46"/>
        <item x="45"/>
        <item x="24"/>
        <item x="26"/>
        <item x="41"/>
        <item x="49"/>
        <item x="23"/>
        <item x="60"/>
        <item x="57"/>
        <item x="16"/>
        <item x="19"/>
        <item x="9"/>
        <item x="4"/>
        <item x="32"/>
        <item x="1"/>
        <item x="3"/>
        <item x="59"/>
        <item x="51"/>
        <item x="18"/>
        <item x="27"/>
        <item x="40"/>
        <item x="22"/>
        <item x="42"/>
        <item x="25"/>
        <item x="64"/>
        <item x="67"/>
        <item x="56"/>
        <item x="2"/>
        <item x="63"/>
        <item x="8"/>
        <item x="29"/>
        <item x="53"/>
        <item x="17"/>
        <item x="47"/>
        <item x="52"/>
        <item x="44"/>
        <item x="34"/>
        <item x="43"/>
        <item x="12"/>
        <item x="61"/>
        <item x="65"/>
        <item x="39"/>
        <item t="default"/>
      </items>
      <autoSortScope>
        <pivotArea dataOnly="0" outline="0" fieldPosition="0">
          <references count="1">
            <reference field="4294967294" count="1" selected="0">
              <x v="0"/>
            </reference>
          </references>
        </pivotArea>
      </autoSortScope>
    </pivotField>
    <pivotField axis="axisCol" showAll="0">
      <items count="5">
        <item x="0"/>
        <item x="1"/>
        <item x="2"/>
        <item x="3"/>
        <item t="default"/>
      </items>
    </pivotField>
    <pivotField dataField="1" numFmtId="40" showAll="0"/>
  </pivotFields>
  <rowFields count="2">
    <field x="1"/>
    <field x="2"/>
  </rowFields>
  <rowItems count="21">
    <i>
      <x v="1"/>
    </i>
    <i r="1">
      <x v="40"/>
    </i>
    <i r="1">
      <x v="41"/>
    </i>
    <i r="1">
      <x v="53"/>
    </i>
    <i r="1">
      <x v="22"/>
    </i>
    <i>
      <x v="5"/>
    </i>
    <i r="1">
      <x v="19"/>
    </i>
    <i r="1">
      <x/>
    </i>
    <i r="1">
      <x v="18"/>
    </i>
    <i r="1">
      <x v="38"/>
    </i>
    <i>
      <x v="15"/>
    </i>
    <i r="1">
      <x v="20"/>
    </i>
    <i r="1">
      <x v="7"/>
    </i>
    <i r="1">
      <x v="37"/>
    </i>
    <i r="1">
      <x v="55"/>
    </i>
    <i>
      <x v="14"/>
    </i>
    <i>
      <x v="13"/>
    </i>
    <i>
      <x v="10"/>
    </i>
    <i>
      <x v="3"/>
    </i>
    <i>
      <x v="12"/>
    </i>
    <i t="grand">
      <x/>
    </i>
  </rowItems>
  <colFields count="1">
    <field x="3"/>
  </colFields>
  <colItems count="5">
    <i>
      <x/>
    </i>
    <i>
      <x v="1"/>
    </i>
    <i>
      <x v="2"/>
    </i>
    <i>
      <x v="3"/>
    </i>
    <i t="grand">
      <x/>
    </i>
  </colItems>
  <pageFields count="1">
    <pageField fld="0" item="1" hier="-1"/>
  </pageFields>
  <dataFields count="1">
    <dataField name="Sum of Result Time (s)" fld="4" baseField="1" baseItem="3" numFmtId="4"/>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name="ExternalData_1" connectionId="1" autoFormatId="16" applyNumberFormats="0" applyBorderFormats="0" applyFontFormats="0" applyPatternFormats="0" applyAlignmentFormats="0" applyWidthHeightFormats="0">
  <queryTableRefresh nextId="6">
    <queryTableFields count="5">
      <queryTableField id="1" name="Name" tableColumnId="6"/>
      <queryTableField id="2" name="Country" tableColumnId="2"/>
      <queryTableField id="3" name="1" tableColumnId="3"/>
      <queryTableField id="4" name="2" tableColumnId="4"/>
      <queryTableField id="5" name="3" tableColumnId="5"/>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Select_Message" sourceName="Select Message">
  <pivotTables>
    <pivotTable tabId="10" name="PivotTable1"/>
  </pivotTables>
  <data>
    <tabular pivotCacheId="1">
      <items count="2">
        <i x="0"/>
        <i x="1"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licer_Competition_Name" sourceName="Competition Name">
  <pivotTables>
    <pivotTable tabId="10" name="PivotTable2"/>
  </pivotTables>
  <data>
    <tabular pivotCacheId="2">
      <items count="15">
        <i x="1"/>
        <i x="2"/>
        <i x="3"/>
        <i x="4"/>
        <i x="5" s="1"/>
        <i x="0"/>
        <i x="6"/>
        <i x="8"/>
        <i x="7"/>
        <i x="9"/>
        <i x="10"/>
        <i x="11"/>
        <i x="12"/>
        <i x="13"/>
        <i x="14"/>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Select Message" cache="Slicer_Select_Message" caption="Select Message" showCaption="0" style="ExcelChampSlicer1" rowHeight="365760"/>
  <slicer name="Competition Name" cache="Slicer_Competition_Name" caption="Competition Name" style="ExcelChampSlicer1" rowHeight="365760"/>
</slicers>
</file>

<file path=xl/slicers/slicer2.xml><?xml version="1.0" encoding="utf-8"?>
<slicers xmlns="http://schemas.microsoft.com/office/spreadsheetml/2009/9/main" xmlns:mc="http://schemas.openxmlformats.org/markup-compatibility/2006" xmlns:x="http://schemas.openxmlformats.org/spreadsheetml/2006/main" mc:Ignorable="x">
  <slicer name="Select Message 1" cache="Slicer_Select_Message" caption="Select Message" showCaption="0" style="ExcelChampSlicer1" rowHeight="365760"/>
</slicers>
</file>

<file path=xl/tables/_rels/table8.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id="1" name="Lang_Select" displayName="Lang_Select" ref="B15:D17" totalsRowShown="0" headerRowDxfId="73" dataDxfId="72">
  <autoFilter ref="B15:D17"/>
  <tableColumns count="3">
    <tableColumn id="1" name="Language #" dataDxfId="71"/>
    <tableColumn id="3" name="Language" dataDxfId="70"/>
    <tableColumn id="2" name="Select Message" dataDxfId="69"/>
  </tableColumns>
  <tableStyleInfo name="TableStyleMedium1" showFirstColumn="0" showLastColumn="0" showRowStripes="1" showColumnStripes="0"/>
</table>
</file>

<file path=xl/tables/table2.xml><?xml version="1.0" encoding="utf-8"?>
<table xmlns="http://schemas.openxmlformats.org/spreadsheetml/2006/main" id="3" name="Txt_All_Lang" displayName="Txt_All_Lang" ref="B184:J323" totalsRowShown="0" headerRowDxfId="68" dataDxfId="67">
  <autoFilter ref="B184:J323"/>
  <tableColumns count="9">
    <tableColumn id="1" name="Message_ID" dataDxfId="66"/>
    <tableColumn id="2" name="English" dataDxfId="65"/>
    <tableColumn id="4" name="Spanish" dataDxfId="64"/>
    <tableColumn id="7" name="French" dataDxfId="63"/>
    <tableColumn id="8" name="Dutch" dataDxfId="62"/>
    <tableColumn id="9" name="Danish" dataDxfId="61"/>
    <tableColumn id="5" name="Finnish" dataDxfId="60"/>
    <tableColumn id="6" name="Japanese" dataDxfId="59"/>
    <tableColumn id="3" name="Chinese" dataDxfId="58"/>
  </tableColumns>
  <tableStyleInfo name="TableStyleMedium1" showFirstColumn="0" showLastColumn="0" showRowStripes="1" showColumnStripes="0"/>
</table>
</file>

<file path=xl/tables/table3.xml><?xml version="1.0" encoding="utf-8"?>
<table xmlns="http://schemas.openxmlformats.org/spreadsheetml/2006/main" id="4" name="Txt_Sel_Lang" displayName="Txt_Sel_Lang" ref="B40:C179" totalsRowShown="0" headerRowDxfId="57" dataDxfId="56">
  <autoFilter ref="B40:C179"/>
  <tableColumns count="2">
    <tableColumn id="1" name="Message ID" dataDxfId="55">
      <calculatedColumnFormula>Txt_All_Lang[[#This Row],[Message_ID]]</calculatedColumnFormula>
    </tableColumn>
    <tableColumn id="2" name="Selected Language" dataDxfId="54">
      <calculatedColumnFormula>OFFSET(Txt_All_Lang[[#Headers],[Message_ID]],MATCH(Txt_Sel_Lang[[#This Row],[Message ID]],Txt_All_Lang[Message_ID],0),MATCH(Lang,Txt_All_Lang[#Headers],0)-1)</calculatedColumnFormula>
    </tableColumn>
  </tableColumns>
  <tableStyleInfo name="TableStyleMedium1" showFirstColumn="0" showLastColumn="0" showRowStripes="1" showColumnStripes="0"/>
</table>
</file>

<file path=xl/tables/table4.xml><?xml version="1.0" encoding="utf-8"?>
<table xmlns="http://schemas.openxmlformats.org/spreadsheetml/2006/main" id="5" name="Comp_Select" displayName="Comp_Select" ref="B19:G34" totalsRowShown="0" headerRowDxfId="53" dataDxfId="52">
  <autoFilter ref="B19:G34"/>
  <tableColumns count="6">
    <tableColumn id="1" name="Competition #" dataDxfId="51"/>
    <tableColumn id="2" name="Competition Name" dataDxfId="50"/>
    <tableColumn id="5" name="Competition Flag" dataDxfId="49"/>
    <tableColumn id="3" name="Competition Web URL" dataCellStyle="Hyperlink"/>
    <tableColumn id="6" name="Competition Email" dataCellStyle="Hyperlink"/>
    <tableColumn id="4" name="Competition Thread ID" dataDxfId="48"/>
  </tableColumns>
  <tableStyleInfo name="TableStyleMedium1" showFirstColumn="0" showLastColumn="0" showRowStripes="1" showColumnStripes="0"/>
</table>
</file>

<file path=xl/tables/table5.xml><?xml version="1.0" encoding="utf-8"?>
<table xmlns="http://schemas.openxmlformats.org/spreadsheetml/2006/main" id="7" name="Selection_00" displayName="Selection_00" ref="M2:M5" totalsRowShown="0" headerRowDxfId="47">
  <autoFilter ref="M2:M5"/>
  <tableColumns count="1">
    <tableColumn id="1" name="Drop Down Options"/>
  </tableColumns>
  <tableStyleInfo name="TableStyleMedium1" showFirstColumn="0" showLastColumn="0" showRowStripes="1" showColumnStripes="0"/>
</table>
</file>

<file path=xl/tables/table6.xml><?xml version="1.0" encoding="utf-8"?>
<table xmlns="http://schemas.openxmlformats.org/spreadsheetml/2006/main" id="2" name="T01_01_01" displayName="T01_01_01" ref="D22:H118" totalsRowShown="0" headerRowDxfId="46" dataDxfId="45">
  <tableColumns count="5">
    <tableColumn id="1" name="Round Number" dataDxfId="44"/>
    <tableColumn id="2" name="Country" dataDxfId="43"/>
    <tableColumn id="5" name="Athlete Name" dataDxfId="42"/>
    <tableColumn id="4" name="Race Position" dataDxfId="41"/>
    <tableColumn id="3" name="Result Time (s)" dataDxfId="40"/>
  </tableColumns>
  <tableStyleInfo name="ExcelChampTable" showFirstColumn="0" showLastColumn="0" showRowStripes="1" showColumnStripes="0"/>
</table>
</file>

<file path=xl/tables/table7.xml><?xml version="1.0" encoding="utf-8"?>
<table xmlns="http://schemas.openxmlformats.org/spreadsheetml/2006/main" id="6" name="T01_02_01" displayName="T01_02_01" ref="D17:G112" totalsRowShown="0" headerRowDxfId="39" dataDxfId="38">
  <tableColumns count="4">
    <tableColumn id="1" name="Round Number" dataDxfId="37"/>
    <tableColumn id="2" name="Name" dataDxfId="36"/>
    <tableColumn id="4" name="Country" dataDxfId="35"/>
    <tableColumn id="3" name="Result Time (s)" dataDxfId="34"/>
  </tableColumns>
  <tableStyleInfo name="ExcelChampTable" showFirstColumn="0" showLastColumn="0" showRowStripes="1" showColumnStripes="0"/>
</table>
</file>

<file path=xl/tables/table8.xml><?xml version="1.0" encoding="utf-8"?>
<table xmlns="http://schemas.openxmlformats.org/spreadsheetml/2006/main" id="8" name="Answer_Data_Relays_Part_2" displayName="Answer_Data_Relays_Part_2" ref="O7:S15" tableType="queryTable" totalsRowShown="0">
  <autoFilter ref="O7:S15"/>
  <tableColumns count="5">
    <tableColumn id="6" uniqueName="6" name="Name" queryTableFieldId="1" dataDxfId="5"/>
    <tableColumn id="2" uniqueName="2" name="Country" queryTableFieldId="2" dataDxfId="4"/>
    <tableColumn id="3" uniqueName="3" name="1" queryTableFieldId="3" dataDxfId="3"/>
    <tableColumn id="4" uniqueName="4" name="2" queryTableFieldId="4" dataDxfId="2"/>
    <tableColumn id="5" uniqueName="5" name="3" queryTableFieldId="5" dataDxfId="1"/>
  </tableColumns>
  <tableStyleInfo name="TableStyleMedium7" showFirstColumn="0" showLastColumn="0" showRowStripes="1" showColumnStripes="0"/>
</table>
</file>

<file path=xl/tables/table9.xml><?xml version="1.0" encoding="utf-8"?>
<table xmlns="http://schemas.openxmlformats.org/spreadsheetml/2006/main" id="9" name="T02_01_01" displayName="T02_01_01" ref="D13:J26" totalsRowShown="0" headerRowDxfId="33" dataDxfId="32">
  <tableColumns count="7">
    <tableColumn id="1" name="Year" dataDxfId="31"/>
    <tableColumn id="2" name="Location" dataDxfId="30"/>
    <tableColumn id="3" name="Broadcast Hours" dataDxfId="29"/>
    <tableColumn id="4" name="Broadcast Revenue" dataDxfId="28"/>
    <tableColumn id="7" name="Tickets Available" dataDxfId="27"/>
    <tableColumn id="6" name="Tickets Sold" dataDxfId="26"/>
    <tableColumn id="5" name="Ticket Revenue" dataDxfId="25"/>
  </tableColumns>
  <tableStyleInfo name="ExcelChampTable" showFirstColumn="0" showLastColumn="0" showRowStripes="1" showColumnStripes="0"/>
</table>
</file>

<file path=xl/tables/table10.xml><?xml version="1.0" encoding="utf-8"?>
<table xmlns="http://schemas.openxmlformats.org/spreadsheetml/2006/main" id="12" name="T03_01_01" displayName="T03_01_01" ref="E25:J33" totalsRowShown="0" headerRowDxfId="24" dataDxfId="23" tableBorderDxfId="22">
  <tableColumns count="6">
    <tableColumn id="1" name="Athlete Number" dataDxfId="21"/>
    <tableColumn id="2" name="J1" dataDxfId="20"/>
    <tableColumn id="3" name="J2" dataDxfId="19"/>
    <tableColumn id="4" name="J3" dataDxfId="18"/>
    <tableColumn id="5" name="J4" dataDxfId="17"/>
    <tableColumn id="6" name="J5" dataDxfId="16"/>
  </tableColumns>
  <tableStyleInfo name="ExcelChampTable" showFirstColumn="0" showLastColumn="0" showRowStripes="1" showColumnStripes="0"/>
</table>
</file>

<file path=xl/tables/table11.xml><?xml version="1.0" encoding="utf-8"?>
<table xmlns="http://schemas.openxmlformats.org/spreadsheetml/2006/main" id="13" name="T03_01_02" displayName="T03_01_02" ref="E37:F45" totalsRowShown="0" headerRowDxfId="15" dataDxfId="14" tableBorderDxfId="13">
  <tableColumns count="2">
    <tableColumn id="1" name="Country" dataDxfId="12"/>
    <tableColumn id="2" name="Athlete Number" dataDxfId="11"/>
  </tableColumns>
  <tableStyleInfo name="ExcelChampTable" showFirstColumn="0" showLastColumn="0" showRowStripes="1" showColumnStripes="0"/>
</table>
</file>

<file path=xl/tables/table12.xml><?xml version="1.0" encoding="utf-8"?>
<table xmlns="http://schemas.openxmlformats.org/spreadsheetml/2006/main" id="14" name="T03_01_03" displayName="T03_01_03" ref="E49:F54" totalsRowShown="0" headerRowDxfId="10" dataDxfId="9" tableBorderDxfId="8">
  <tableColumns count="2">
    <tableColumn id="1" name="Country" dataDxfId="7"/>
    <tableColumn id="2" name="Judge #" dataDxfId="6"/>
  </tableColumns>
  <tableStyleInfo name="ExcelChampTabl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9">
    <wetp:webextensionref xmlns:r="http://schemas.openxmlformats.org/officeDocument/2006/relationships" r:id="rId1"/>
  </wetp:taskpane>
</wetp:taskpanes>
</file>

<file path=xl/webextensions/webextension1.xml><?xml version="1.0" encoding="utf-8"?>
<we:webextension xmlns:we="http://schemas.microsoft.com/office/webextensions/webextension/2010/11" id="{29D0585D-DDBA-475F-9AC1-3686513FC7A8}">
  <we:reference id="wa104363616" version="1.0.0.0" store="en-US" storeType="OMEX"/>
  <we:alternateReferences>
    <we:reference id="WA104363616" version="1.0.0.0" store="WA104363616" storeType="OMEX"/>
  </we:alternateReferences>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microsoft.com/office/2007/relationships/slicer" Target="../slicers/slicer1.x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hyperlink" Target="http://aka.ms/ExcelChampMY" TargetMode="External"/><Relationship Id="rId13" Type="http://schemas.openxmlformats.org/officeDocument/2006/relationships/hyperlink" Target="http://aka.ms/ExcelChampTR" TargetMode="External"/><Relationship Id="rId18" Type="http://schemas.openxmlformats.org/officeDocument/2006/relationships/table" Target="../tables/table2.xml"/><Relationship Id="rId3" Type="http://schemas.openxmlformats.org/officeDocument/2006/relationships/hyperlink" Target="http://aka.ms/ExcelChampCA" TargetMode="External"/><Relationship Id="rId21" Type="http://schemas.openxmlformats.org/officeDocument/2006/relationships/table" Target="../tables/table5.xml"/><Relationship Id="rId7" Type="http://schemas.openxmlformats.org/officeDocument/2006/relationships/hyperlink" Target="http://aka.ms/ExcelChampJP" TargetMode="External"/><Relationship Id="rId12" Type="http://schemas.openxmlformats.org/officeDocument/2006/relationships/hyperlink" Target="http://aka.ms/ExcelChampSE" TargetMode="External"/><Relationship Id="rId17" Type="http://schemas.openxmlformats.org/officeDocument/2006/relationships/table" Target="../tables/table1.xml"/><Relationship Id="rId2" Type="http://schemas.openxmlformats.org/officeDocument/2006/relationships/hyperlink" Target="http://aka.ms/ExcelChampBE" TargetMode="External"/><Relationship Id="rId16" Type="http://schemas.openxmlformats.org/officeDocument/2006/relationships/printerSettings" Target="../printerSettings/printerSettings2.bin"/><Relationship Id="rId20" Type="http://schemas.openxmlformats.org/officeDocument/2006/relationships/table" Target="../tables/table4.xml"/><Relationship Id="rId1" Type="http://schemas.openxmlformats.org/officeDocument/2006/relationships/hyperlink" Target="http://aka.ms/ExcelChampINTL" TargetMode="External"/><Relationship Id="rId6" Type="http://schemas.openxmlformats.org/officeDocument/2006/relationships/hyperlink" Target="http://aka.ms/ExcelChampFI" TargetMode="External"/><Relationship Id="rId11" Type="http://schemas.openxmlformats.org/officeDocument/2006/relationships/hyperlink" Target="http://aka.ms/ExcelChampSA" TargetMode="External"/><Relationship Id="rId5" Type="http://schemas.openxmlformats.org/officeDocument/2006/relationships/hyperlink" Target="http://aka.ms/ExcelChampDK" TargetMode="External"/><Relationship Id="rId15" Type="http://schemas.openxmlformats.org/officeDocument/2006/relationships/hyperlink" Target="mailto:ExcelWorldChamp@service.microsoft.com" TargetMode="External"/><Relationship Id="rId10" Type="http://schemas.openxmlformats.org/officeDocument/2006/relationships/hyperlink" Target="http://aka.ms/ExcelChampPH" TargetMode="External"/><Relationship Id="rId19" Type="http://schemas.openxmlformats.org/officeDocument/2006/relationships/table" Target="../tables/table3.xml"/><Relationship Id="rId4" Type="http://schemas.openxmlformats.org/officeDocument/2006/relationships/hyperlink" Target="http://aka.ms/ExcelChampCN" TargetMode="External"/><Relationship Id="rId9" Type="http://schemas.openxmlformats.org/officeDocument/2006/relationships/hyperlink" Target="http://aka.ms/ExcelChampMX" TargetMode="External"/><Relationship Id="rId14" Type="http://schemas.openxmlformats.org/officeDocument/2006/relationships/hyperlink" Target="http://aka.ms/ExcelWorldChamp" TargetMode="External"/></Relationships>
</file>

<file path=xl/worksheets/_rels/sheet3.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pivotTable" Target="../pivotTables/pivotTable4.xml"/><Relationship Id="rId1" Type="http://schemas.openxmlformats.org/officeDocument/2006/relationships/pivotTable" Target="../pivotTables/pivotTable3.xml"/><Relationship Id="rId5" Type="http://schemas.openxmlformats.org/officeDocument/2006/relationships/table" Target="../tables/table6.xml"/><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table" Target="../tables/table8.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6.bin"/><Relationship Id="rId1" Type="http://schemas.openxmlformats.org/officeDocument/2006/relationships/hyperlink" Target="https://techcommunity.microsoft.com/t5/Excel-Blog/ExcelWorldChamp-Round-2-Answers/ba-p/55290" TargetMode="External"/><Relationship Id="rId4" Type="http://schemas.openxmlformats.org/officeDocument/2006/relationships/table" Target="../tables/table9.xml"/></Relationships>
</file>

<file path=xl/worksheets/_rels/sheet7.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drawing" Target="../drawings/drawing6.xml"/><Relationship Id="rId1" Type="http://schemas.openxmlformats.org/officeDocument/2006/relationships/printerSettings" Target="../printerSettings/printerSettings7.bin"/><Relationship Id="rId5" Type="http://schemas.openxmlformats.org/officeDocument/2006/relationships/table" Target="../tables/table12.xml"/><Relationship Id="rId4" Type="http://schemas.openxmlformats.org/officeDocument/2006/relationships/table" Target="../tables/table11.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C5"/>
  <sheetViews>
    <sheetView showGridLines="0" topLeftCell="AC1" zoomScale="70" zoomScaleNormal="70" workbookViewId="0">
      <selection activeCell="AC1" sqref="AC1"/>
    </sheetView>
  </sheetViews>
  <sheetFormatPr defaultRowHeight="14.4" outlineLevelCol="1" x14ac:dyDescent="0.3"/>
  <cols>
    <col min="1" max="1" width="26.109375" hidden="1" customWidth="1" outlineLevel="1"/>
    <col min="2" max="2" width="15.21875" hidden="1" customWidth="1" outlineLevel="1"/>
    <col min="3" max="3" width="16.33203125" hidden="1" customWidth="1" outlineLevel="1"/>
    <col min="4" max="12" width="9" hidden="1" customWidth="1" outlineLevel="1"/>
    <col min="13" max="13" width="41.77734375" hidden="1" customWidth="1" outlineLevel="1"/>
    <col min="14" max="16" width="9" hidden="1" customWidth="1" outlineLevel="1"/>
    <col min="17" max="17" width="31.33203125" hidden="1" customWidth="1" outlineLevel="1"/>
    <col min="18" max="28" width="9" hidden="1" customWidth="1" outlineLevel="1"/>
    <col min="29" max="29" width="9" collapsed="1"/>
  </cols>
  <sheetData>
    <row r="4" spans="1:17" x14ac:dyDescent="0.3">
      <c r="A4" s="10" t="s">
        <v>2</v>
      </c>
      <c r="B4" s="10" t="s">
        <v>5</v>
      </c>
      <c r="C4" s="10" t="s">
        <v>1</v>
      </c>
      <c r="M4" s="10" t="s">
        <v>12</v>
      </c>
      <c r="N4" s="10" t="s">
        <v>13</v>
      </c>
      <c r="O4" s="10" t="s">
        <v>75</v>
      </c>
      <c r="P4" s="10" t="s">
        <v>15</v>
      </c>
      <c r="Q4" s="10" t="s">
        <v>17</v>
      </c>
    </row>
    <row r="5" spans="1:17" x14ac:dyDescent="0.3">
      <c r="A5">
        <v>6</v>
      </c>
      <c r="B5" t="s">
        <v>411</v>
      </c>
      <c r="C5" t="s">
        <v>412</v>
      </c>
      <c r="M5">
        <v>6</v>
      </c>
      <c r="N5" t="s">
        <v>344</v>
      </c>
      <c r="O5" t="s">
        <v>354</v>
      </c>
      <c r="P5" t="s">
        <v>369</v>
      </c>
      <c r="Q5" t="s">
        <v>383</v>
      </c>
    </row>
  </sheetData>
  <sheetProtection algorithmName="SHA-512" hashValue="amDQy/QwFPk8WTXg5bOxrJwdXIX/DQViu8e8oPUtxO6BrAbxgyKlbiFCCE6o3bx6Xd9PDDC1wTOjTKcVggS6jA==" saltValue="oiJFZcxpl14frM/KEyM8Tg==" spinCount="100000" sheet="1" formatCells="0" formatColumns="0" formatRows="0" insertColumns="0" insertRows="0" insertHyperlinks="0" sort="0" autoFilter="0" pivotTables="0"/>
  <pageMargins left="0.7" right="0.7" top="0.75" bottom="0.75" header="0.3" footer="0.3"/>
  <pageSetup orientation="portrait" r:id="rId3"/>
  <drawing r:id="rId4"/>
  <extLst>
    <ext xmlns:x14="http://schemas.microsoft.com/office/spreadsheetml/2009/9/main" uri="{A8765BA9-456A-4dab-B4F3-ACF838C121DE}">
      <x14:slicerList>
        <x14:slicer r:id="rId5"/>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2:S323"/>
  <sheetViews>
    <sheetView showGridLines="0" topLeftCell="P1" zoomScale="85" zoomScaleNormal="85" workbookViewId="0"/>
  </sheetViews>
  <sheetFormatPr defaultColWidth="9" defaultRowHeight="16.8" outlineLevelCol="1" x14ac:dyDescent="0.4"/>
  <cols>
    <col min="1" max="1" width="2.109375" style="1" hidden="1" customWidth="1" outlineLevel="1"/>
    <col min="2" max="2" width="21.6640625" style="1" hidden="1" customWidth="1" outlineLevel="1"/>
    <col min="3" max="3" width="17.33203125" style="1" hidden="1" customWidth="1" outlineLevel="1"/>
    <col min="4" max="4" width="9.88671875" style="1" hidden="1" customWidth="1" outlineLevel="1"/>
    <col min="5" max="5" width="29.6640625" style="1" hidden="1" customWidth="1" outlineLevel="1"/>
    <col min="6" max="8" width="33.33203125" style="1" hidden="1" customWidth="1" outlineLevel="1"/>
    <col min="9" max="10" width="20.109375" style="1" hidden="1" customWidth="1" outlineLevel="1"/>
    <col min="11" max="11" width="10.109375" style="1" hidden="1" customWidth="1" outlineLevel="1"/>
    <col min="12" max="12" width="9" style="1" hidden="1" customWidth="1" outlineLevel="1"/>
    <col min="13" max="13" width="13.33203125" style="1" hidden="1" customWidth="1" outlineLevel="1"/>
    <col min="14" max="15" width="9" style="1" hidden="1" customWidth="1" outlineLevel="1"/>
    <col min="16" max="16" width="9" style="1" collapsed="1"/>
    <col min="17" max="16384" width="9" style="1"/>
  </cols>
  <sheetData>
    <row r="2" spans="2:17" x14ac:dyDescent="0.4">
      <c r="L2" s="1" t="s">
        <v>756</v>
      </c>
      <c r="M2" s="2" t="s">
        <v>755</v>
      </c>
    </row>
    <row r="3" spans="2:17" x14ac:dyDescent="0.4">
      <c r="B3" s="2" t="s">
        <v>11</v>
      </c>
      <c r="L3" s="1" t="b">
        <f>NOT(ISERROR(MATCH('00'!$F$17,Selection_00[Drop Down Options],0)))</f>
        <v>0</v>
      </c>
      <c r="M3" s="1" t="s">
        <v>1307</v>
      </c>
    </row>
    <row r="4" spans="2:17" x14ac:dyDescent="0.4">
      <c r="B4" s="2" t="s">
        <v>2</v>
      </c>
      <c r="C4" s="3">
        <f>MIN('Control Pivots'!$A$1:$A$100)</f>
        <v>6</v>
      </c>
      <c r="M4" s="1" t="s">
        <v>1308</v>
      </c>
    </row>
    <row r="5" spans="2:17" x14ac:dyDescent="0.4">
      <c r="B5" s="2" t="s">
        <v>5</v>
      </c>
      <c r="C5" s="2" t="str">
        <f>INDEX(Lang_Select[Language],MATCH($C$4,Lang_Select[Language '#],0))</f>
        <v>Finnish</v>
      </c>
      <c r="M5" s="1" t="s">
        <v>1309</v>
      </c>
    </row>
    <row r="6" spans="2:17" x14ac:dyDescent="0.4">
      <c r="B6" s="2" t="s">
        <v>12</v>
      </c>
      <c r="C6" s="3">
        <f>MIN('Control Pivots'!$M$1:$M$100)</f>
        <v>6</v>
      </c>
      <c r="D6" s="2"/>
    </row>
    <row r="7" spans="2:17" x14ac:dyDescent="0.4">
      <c r="B7" s="2" t="s">
        <v>13</v>
      </c>
      <c r="C7" s="2" t="str">
        <f>INDEX(Comp_Select[Competition Name],MATCH($C$6,Comp_Select[Competition '#],0))</f>
        <v>#ExcelChampFI</v>
      </c>
      <c r="P7"/>
      <c r="Q7"/>
    </row>
    <row r="8" spans="2:17" x14ac:dyDescent="0.4">
      <c r="B8" s="2" t="s">
        <v>75</v>
      </c>
      <c r="C8" s="2" t="str">
        <f>INDEX(Comp_Select[Competition Flag],MATCH($C$6,Comp_Select[Competition '#],0))</f>
        <v>FI</v>
      </c>
      <c r="P8"/>
      <c r="Q8"/>
    </row>
    <row r="9" spans="2:17" x14ac:dyDescent="0.4">
      <c r="B9" s="2" t="s">
        <v>90</v>
      </c>
      <c r="C9" s="2" t="str">
        <f>INDEX(Comp_Select[Competition Web URL],MATCH($C$6,Comp_Select[Competition '#],0))</f>
        <v>http://aka.ms/ExcelChampFI</v>
      </c>
      <c r="P9"/>
      <c r="Q9"/>
    </row>
    <row r="10" spans="2:17" x14ac:dyDescent="0.4">
      <c r="B10" s="2" t="s">
        <v>17</v>
      </c>
      <c r="C10" s="2" t="str">
        <f>INDEX(Comp_Select[Competition Email],MATCH($C$6,Comp_Select[Competition '#],0))</f>
        <v>ExcelChampFI@service.microsoft.com</v>
      </c>
      <c r="P10"/>
      <c r="Q10"/>
    </row>
    <row r="11" spans="2:17" x14ac:dyDescent="0.4">
      <c r="B11" s="2" t="s">
        <v>20</v>
      </c>
      <c r="C11" s="2" t="str">
        <f>"mailto:"&amp;C10</f>
        <v>mailto:ExcelChampFI@service.microsoft.com</v>
      </c>
      <c r="P11"/>
      <c r="Q11"/>
    </row>
    <row r="12" spans="2:17" x14ac:dyDescent="0.4">
      <c r="B12" s="2" t="s">
        <v>31</v>
      </c>
      <c r="C12" s="2">
        <v>2</v>
      </c>
      <c r="P12"/>
      <c r="Q12"/>
    </row>
    <row r="13" spans="2:17" x14ac:dyDescent="0.4">
      <c r="B13" s="2"/>
      <c r="C13" s="2"/>
      <c r="P13"/>
      <c r="Q13"/>
    </row>
    <row r="14" spans="2:17" x14ac:dyDescent="0.4">
      <c r="P14"/>
      <c r="Q14"/>
    </row>
    <row r="15" spans="2:17" x14ac:dyDescent="0.4">
      <c r="B15" s="1" t="s">
        <v>2</v>
      </c>
      <c r="C15" s="1" t="s">
        <v>5</v>
      </c>
      <c r="D15" s="1" t="s">
        <v>1</v>
      </c>
      <c r="P15"/>
      <c r="Q15"/>
    </row>
    <row r="16" spans="2:17" x14ac:dyDescent="0.4">
      <c r="B16" s="1">
        <v>1</v>
      </c>
      <c r="C16" s="1" t="s">
        <v>4</v>
      </c>
      <c r="D16" s="1" t="s">
        <v>0</v>
      </c>
      <c r="P16"/>
      <c r="Q16"/>
    </row>
    <row r="17" spans="2:17" x14ac:dyDescent="0.4">
      <c r="B17" s="1">
        <v>6</v>
      </c>
      <c r="C17" s="1" t="s">
        <v>411</v>
      </c>
      <c r="D17" s="1" t="s">
        <v>412</v>
      </c>
      <c r="P17"/>
      <c r="Q17"/>
    </row>
    <row r="18" spans="2:17" x14ac:dyDescent="0.4">
      <c r="P18"/>
      <c r="Q18"/>
    </row>
    <row r="19" spans="2:17" x14ac:dyDescent="0.4">
      <c r="B19" s="1" t="s">
        <v>12</v>
      </c>
      <c r="C19" s="1" t="s">
        <v>13</v>
      </c>
      <c r="D19" s="1" t="s">
        <v>75</v>
      </c>
      <c r="E19" s="1" t="s">
        <v>15</v>
      </c>
      <c r="F19" s="1" t="s">
        <v>17</v>
      </c>
      <c r="G19" s="1" t="s">
        <v>706</v>
      </c>
      <c r="P19"/>
      <c r="Q19"/>
    </row>
    <row r="20" spans="2:17" x14ac:dyDescent="0.4">
      <c r="B20" s="1">
        <v>1</v>
      </c>
      <c r="C20" s="1" t="s">
        <v>337</v>
      </c>
      <c r="D20" s="1" t="s">
        <v>363</v>
      </c>
      <c r="E20" s="4" t="s">
        <v>364</v>
      </c>
      <c r="F20" s="4" t="s">
        <v>378</v>
      </c>
      <c r="G20" s="44">
        <v>12696</v>
      </c>
      <c r="P20"/>
      <c r="Q20"/>
    </row>
    <row r="21" spans="2:17" x14ac:dyDescent="0.4">
      <c r="B21" s="1">
        <v>2</v>
      </c>
      <c r="C21" s="1" t="s">
        <v>346</v>
      </c>
      <c r="D21" s="1" t="s">
        <v>350</v>
      </c>
      <c r="E21" s="4" t="s">
        <v>365</v>
      </c>
      <c r="F21" s="4" t="s">
        <v>379</v>
      </c>
      <c r="G21" s="44">
        <v>12730</v>
      </c>
      <c r="P21"/>
      <c r="Q21"/>
    </row>
    <row r="22" spans="2:17" x14ac:dyDescent="0.4">
      <c r="B22" s="1">
        <v>3</v>
      </c>
      <c r="C22" s="1" t="s">
        <v>339</v>
      </c>
      <c r="D22" s="1" t="s">
        <v>351</v>
      </c>
      <c r="E22" s="4" t="s">
        <v>366</v>
      </c>
      <c r="F22" s="4" t="s">
        <v>380</v>
      </c>
      <c r="G22" s="44">
        <v>12725</v>
      </c>
      <c r="P22"/>
      <c r="Q22"/>
    </row>
    <row r="23" spans="2:17" x14ac:dyDescent="0.4">
      <c r="B23" s="1">
        <v>4</v>
      </c>
      <c r="C23" s="1" t="s">
        <v>340</v>
      </c>
      <c r="D23" s="1" t="s">
        <v>352</v>
      </c>
      <c r="E23" s="4" t="s">
        <v>367</v>
      </c>
      <c r="F23" s="4" t="s">
        <v>381</v>
      </c>
      <c r="G23" s="44">
        <v>12731</v>
      </c>
      <c r="P23"/>
      <c r="Q23"/>
    </row>
    <row r="24" spans="2:17" x14ac:dyDescent="0.4">
      <c r="B24" s="1">
        <v>5</v>
      </c>
      <c r="C24" s="1" t="s">
        <v>347</v>
      </c>
      <c r="D24" s="1" t="s">
        <v>353</v>
      </c>
      <c r="E24" s="4" t="s">
        <v>368</v>
      </c>
      <c r="F24" s="4" t="s">
        <v>382</v>
      </c>
      <c r="G24" s="44">
        <v>12962</v>
      </c>
      <c r="P24"/>
      <c r="Q24"/>
    </row>
    <row r="25" spans="2:17" x14ac:dyDescent="0.4">
      <c r="B25" s="1">
        <v>6</v>
      </c>
      <c r="C25" s="1" t="s">
        <v>344</v>
      </c>
      <c r="D25" s="1" t="s">
        <v>354</v>
      </c>
      <c r="E25" s="4" t="s">
        <v>369</v>
      </c>
      <c r="F25" s="4" t="s">
        <v>383</v>
      </c>
      <c r="G25" s="44">
        <v>12940</v>
      </c>
      <c r="P25"/>
      <c r="Q25"/>
    </row>
    <row r="26" spans="2:17" x14ac:dyDescent="0.4">
      <c r="B26" s="1">
        <v>7</v>
      </c>
      <c r="C26" s="1" t="s">
        <v>341</v>
      </c>
      <c r="D26" s="1" t="s">
        <v>355</v>
      </c>
      <c r="E26" s="4" t="s">
        <v>370</v>
      </c>
      <c r="F26" s="4" t="s">
        <v>384</v>
      </c>
      <c r="G26" s="44">
        <v>12829</v>
      </c>
      <c r="P26"/>
      <c r="Q26"/>
    </row>
    <row r="27" spans="2:17" x14ac:dyDescent="0.4">
      <c r="B27" s="1">
        <v>8</v>
      </c>
      <c r="C27" s="1" t="s">
        <v>342</v>
      </c>
      <c r="D27" s="1" t="s">
        <v>356</v>
      </c>
      <c r="E27" s="4" t="s">
        <v>371</v>
      </c>
      <c r="F27" s="4" t="s">
        <v>385</v>
      </c>
      <c r="G27" s="44">
        <v>12917</v>
      </c>
      <c r="P27"/>
      <c r="Q27"/>
    </row>
    <row r="28" spans="2:17" x14ac:dyDescent="0.4">
      <c r="B28" s="1">
        <v>9</v>
      </c>
      <c r="C28" s="1" t="s">
        <v>14</v>
      </c>
      <c r="D28" s="1" t="s">
        <v>16</v>
      </c>
      <c r="E28" s="4" t="s">
        <v>372</v>
      </c>
      <c r="F28" s="4" t="s">
        <v>19</v>
      </c>
      <c r="G28" s="44">
        <v>12793</v>
      </c>
      <c r="P28"/>
      <c r="Q28"/>
    </row>
    <row r="29" spans="2:17" x14ac:dyDescent="0.4">
      <c r="B29" s="1">
        <v>10</v>
      </c>
      <c r="C29" s="1" t="s">
        <v>338</v>
      </c>
      <c r="D29" s="1" t="s">
        <v>357</v>
      </c>
      <c r="E29" s="4" t="s">
        <v>373</v>
      </c>
      <c r="F29" s="4" t="s">
        <v>386</v>
      </c>
      <c r="G29" s="44">
        <v>12780</v>
      </c>
      <c r="P29"/>
    </row>
    <row r="30" spans="2:17" x14ac:dyDescent="0.4">
      <c r="B30" s="1">
        <v>11</v>
      </c>
      <c r="C30" s="1" t="s">
        <v>343</v>
      </c>
      <c r="D30" s="1" t="s">
        <v>358</v>
      </c>
      <c r="E30" s="4" t="s">
        <v>374</v>
      </c>
      <c r="F30" s="4" t="s">
        <v>387</v>
      </c>
      <c r="G30" s="44">
        <v>12882</v>
      </c>
      <c r="P30"/>
    </row>
    <row r="31" spans="2:17" x14ac:dyDescent="0.4">
      <c r="B31" s="1">
        <v>12</v>
      </c>
      <c r="C31" s="1" t="s">
        <v>348</v>
      </c>
      <c r="D31" s="1" t="s">
        <v>359</v>
      </c>
      <c r="E31" s="4" t="s">
        <v>375</v>
      </c>
      <c r="F31" s="4" t="s">
        <v>388</v>
      </c>
      <c r="G31" s="44">
        <v>12728</v>
      </c>
      <c r="P31"/>
    </row>
    <row r="32" spans="2:17" x14ac:dyDescent="0.4">
      <c r="B32" s="1">
        <v>13</v>
      </c>
      <c r="C32" s="1" t="s">
        <v>349</v>
      </c>
      <c r="D32" s="1" t="s">
        <v>360</v>
      </c>
      <c r="E32" s="4" t="s">
        <v>376</v>
      </c>
      <c r="F32" s="4" t="s">
        <v>389</v>
      </c>
      <c r="G32" s="44">
        <v>12800</v>
      </c>
      <c r="P32"/>
    </row>
    <row r="33" spans="2:16" x14ac:dyDescent="0.4">
      <c r="B33" s="1">
        <v>14</v>
      </c>
      <c r="C33" s="1" t="s">
        <v>345</v>
      </c>
      <c r="D33" s="1" t="s">
        <v>361</v>
      </c>
      <c r="E33" s="4"/>
      <c r="F33" s="4" t="s">
        <v>390</v>
      </c>
      <c r="G33" s="44"/>
      <c r="P33"/>
    </row>
    <row r="34" spans="2:16" x14ac:dyDescent="0.4">
      <c r="B34" s="1">
        <v>15</v>
      </c>
      <c r="C34" s="1" t="s">
        <v>10</v>
      </c>
      <c r="D34" s="1" t="s">
        <v>362</v>
      </c>
      <c r="E34" s="4" t="s">
        <v>377</v>
      </c>
      <c r="F34" s="4" t="s">
        <v>18</v>
      </c>
      <c r="G34" s="44">
        <v>12797</v>
      </c>
      <c r="P34"/>
    </row>
    <row r="35" spans="2:16" x14ac:dyDescent="0.4">
      <c r="E35" s="4"/>
      <c r="F35" s="4"/>
      <c r="G35" s="4"/>
      <c r="H35" s="4"/>
      <c r="P35"/>
    </row>
    <row r="36" spans="2:16" x14ac:dyDescent="0.4">
      <c r="E36" s="4"/>
      <c r="F36" s="4"/>
      <c r="G36" s="4"/>
      <c r="H36" s="4"/>
    </row>
    <row r="37" spans="2:16" x14ac:dyDescent="0.4">
      <c r="E37" s="4"/>
      <c r="F37" s="4"/>
      <c r="G37" s="4"/>
      <c r="H37" s="4"/>
    </row>
    <row r="40" spans="2:16" x14ac:dyDescent="0.4">
      <c r="B40" s="1" t="s">
        <v>9</v>
      </c>
      <c r="C40" s="1" t="s">
        <v>3</v>
      </c>
    </row>
    <row r="41" spans="2:16" x14ac:dyDescent="0.4">
      <c r="B41" s="1" t="s">
        <v>76</v>
      </c>
      <c r="C41" s="1" t="str">
        <f ca="1">OFFSET(Txt_All_Lang[[#Headers],[Message_ID]],MATCH(Txt_Sel_Lang[[#This Row],[Message ID]],Txt_All_Lang[Message_ID],0),MATCH(Lang,Txt_All_Lang[#Headers],0)-1)</f>
        <v>Tervetuloa Puolivälieräkierrokselle</v>
      </c>
    </row>
    <row r="42" spans="2:16" x14ac:dyDescent="0.4">
      <c r="B42" s="5" t="s">
        <v>77</v>
      </c>
      <c r="C42" s="5" t="str">
        <f ca="1">OFFSET(Txt_All_Lang[[#Headers],[Message_ID]],MATCH(Txt_Sel_Lang[[#This Row],[Message ID]],Txt_All_Lang[Message_ID],0),MATCH(Lang,Txt_All_Lang[#Headers],0)-1)</f>
        <v>Tämä työkirja sisältää kolme lajia:</v>
      </c>
    </row>
    <row r="43" spans="2:16" x14ac:dyDescent="0.4">
      <c r="B43" s="5" t="s">
        <v>78</v>
      </c>
      <c r="C43" s="5" t="str">
        <f ca="1">OFFSET(Txt_All_Lang[[#Headers],[Message_ID]],MATCH(Txt_Sel_Lang[[#This Row],[Message ID]],Txt_All_Lang[Message_ID],0),MATCH(Lang,Txt_All_Lang[#Headers],0)-1)</f>
        <v>Laji 1: Datanmurskausviesti</v>
      </c>
    </row>
    <row r="44" spans="2:16" x14ac:dyDescent="0.4">
      <c r="B44" s="1" t="s">
        <v>79</v>
      </c>
      <c r="C44" s="1" t="str">
        <f ca="1">OFFSET(Txt_All_Lang[[#Headers],[Message_ID]],MATCH(Txt_Sel_Lang[[#This Row],[Message ID]],Txt_All_Lang[Message_ID],0),MATCH(Lang,Txt_All_Lang[#Headers],0)-1)</f>
        <v>Laji 2: Rytminen kaaviovoimistelu</v>
      </c>
    </row>
    <row r="45" spans="2:16" x14ac:dyDescent="0.4">
      <c r="B45" s="1" t="s">
        <v>80</v>
      </c>
      <c r="C45" s="5" t="str">
        <f ca="1">OFFSET(Txt_All_Lang[[#Headers],[Message_ID]],MATCH(Txt_Sel_Lang[[#This Row],[Message ID]],Txt_All_Lang[Message_ID],0),MATCH(Lang,Txt_All_Lang[#Headers],0)-1)</f>
        <v>Laji 3: Kaavapaini</v>
      </c>
    </row>
    <row r="46" spans="2:16" x14ac:dyDescent="0.4">
      <c r="B46" s="5" t="s">
        <v>81</v>
      </c>
      <c r="C46" s="5" t="str">
        <f ca="1">OFFSET(Txt_All_Lang[[#Headers],[Message_ID]],MATCH(Txt_Sel_Lang[[#This Row],[Message ID]],Txt_All_Lang[Message_ID],0),MATCH(Lang,Txt_All_Lang[#Headers],0)-1)</f>
        <v>Näin osallistut kisaan:</v>
      </c>
    </row>
    <row r="47" spans="2:16" x14ac:dyDescent="0.4">
      <c r="B47" s="5" t="s">
        <v>82</v>
      </c>
      <c r="C47" s="5" t="str">
        <f ca="1">OFFSET(Txt_All_Lang[[#Headers],[Message_ID]],MATCH(Txt_Sel_Lang[[#This Row],[Message ID]],Txt_All_Lang[Message_ID],0),MATCH(Lang,Txt_All_Lang[#Headers],0)-1)</f>
        <v>Osallistu eri lajeihin vastaamalla annettuihin tehtäviin mahdollisimman täydellisesti taitojesi mukaan. Sinun ei ole pakko vastata kaikkiin tehtäviin.</v>
      </c>
    </row>
    <row r="48" spans="2:16" x14ac:dyDescent="0.4">
      <c r="B48" s="5" t="s">
        <v>83</v>
      </c>
      <c r="C48" s="5" t="str">
        <f ca="1">OFFSET(Txt_All_Lang[[#Headers],[Message_ID]],MATCH(Txt_Sel_Lang[[#This Row],[Message ID]],Txt_All_Lang[Message_ID],0),MATCH(Lang,Txt_All_Lang[#Headers],0)-1)</f>
        <v>Tallenna työkirjasi ".xlsx"-päätteisenä Excel-tiedostona.</v>
      </c>
    </row>
    <row r="49" spans="2:3" x14ac:dyDescent="0.4">
      <c r="B49" s="5" t="s">
        <v>84</v>
      </c>
      <c r="C49" s="5" t="str">
        <f ca="1">OFFSET(Txt_All_Lang[[#Headers],[Message_ID]],MATCH(Txt_Sel_Lang[[#This Row],[Message ID]],Txt_All_Lang[Message_ID],0),MATCH(Lang,Txt_All_Lang[#Headers],0)-1)</f>
        <v>Lähetä vastaukset sisältävä työkirjasi sähköpostin liitteenä osoitteeseen &lt;CompEmail&gt;</v>
      </c>
    </row>
    <row r="50" spans="2:3" x14ac:dyDescent="0.4">
      <c r="B50" s="5" t="s">
        <v>85</v>
      </c>
      <c r="C50" s="5" t="str">
        <f ca="1">OFFSET(Txt_All_Lang[[#Headers],[Message_ID]],MATCH(Txt_Sel_Lang[[#This Row],[Message ID]],Txt_All_Lang[Message_ID],0),MATCH(Lang,Txt_All_Lang[#Headers],0)-1)</f>
        <v>Huomaa! Varmista, että lähetät sähköpostin varmasti samasta osoitteesta, josta kirjaudut Excel-yhteisösivustolle ja jota olet käyttänyt mm. tykkäämiseen yhteisösivustolla.</v>
      </c>
    </row>
    <row r="51" spans="2:3" x14ac:dyDescent="0.4">
      <c r="B51" s="5" t="s">
        <v>86</v>
      </c>
      <c r="C51" s="5" t="str">
        <f ca="1">OFFSET(Txt_All_Lang[[#Headers],[Message_ID]],MATCH(Txt_Sel_Lang[[#This Row],[Message ID]],Txt_All_Lang[Message_ID],0),MATCH(Lang,Txt_All_Lang[#Headers],0)-1)</f>
        <v>Julkaise Rytmisen kaavavoimistelun vastauksesi kuva sivulla &lt;CompURL&gt;</v>
      </c>
    </row>
    <row r="52" spans="2:3" x14ac:dyDescent="0.4">
      <c r="B52" s="5" t="s">
        <v>87</v>
      </c>
      <c r="C52" s="5" t="str">
        <f ca="1">OFFSET(Txt_All_Lang[[#Headers],[Message_ID]],MATCH(Txt_Sel_Lang[[#This Row],[Message ID]],Txt_All_Lang[Message_ID],0),MATCH(Lang,Txt_All_Lang[#Headers],0)-1)</f>
        <v>Jokainen vastausajan sisällä saamasi tykkäys ("Like") yhteisösivustolla tuo sinulle lisäpisteitä lajin 2 ohjeiden mukaisesti.</v>
      </c>
    </row>
    <row r="53" spans="2:3" x14ac:dyDescent="0.4">
      <c r="B53" s="5" t="s">
        <v>88</v>
      </c>
      <c r="C53" s="5" t="str">
        <f ca="1">OFFSET(Txt_All_Lang[[#Headers],[Message_ID]],MATCH(Txt_Sel_Lang[[#This Row],[Message ID]],Txt_All_Lang[Message_ID],0),MATCH(Lang,Txt_All_Lang[#Headers],0)-1)</f>
        <v>Mihin Excel-heimoon kuulut? Valitse vapaasti, mitä aluetta haluat edustaa kisoissa:</v>
      </c>
    </row>
    <row r="54" spans="2:3" x14ac:dyDescent="0.4">
      <c r="B54" s="5" t="s">
        <v>89</v>
      </c>
      <c r="C54" s="5" t="str">
        <f ca="1">OFFSET(Txt_All_Lang[[#Headers],[Message_ID]],MATCH(Txt_Sel_Lang[[#This Row],[Message ID]],Txt_All_Lang[Message_ID],0),MATCH(Lang,Txt_All_Lang[#Headers],0)-1)</f>
        <v>Onnea kisaan!</v>
      </c>
    </row>
    <row r="55" spans="2:3" x14ac:dyDescent="0.4">
      <c r="B55" s="5" t="s">
        <v>134</v>
      </c>
      <c r="C55" s="5" t="str">
        <f ca="1">OFFSET(Txt_All_Lang[[#Headers],[Message_ID]],MATCH(Txt_Sel_Lang[[#This Row],[Message ID]],Txt_All_Lang[Message_ID],0),MATCH(Lang,Txt_All_Lang[#Headers],0)-1)</f>
        <v>Aloita kisa &gt;&gt;</v>
      </c>
    </row>
    <row r="56" spans="2:3" x14ac:dyDescent="0.4">
      <c r="B56" s="5" t="s">
        <v>246</v>
      </c>
      <c r="C56" s="5" t="str">
        <f ca="1">OFFSET(Txt_All_Lang[[#Headers],[Message_ID]],MATCH(Txt_Sel_Lang[[#This Row],[Message ID]],Txt_All_Lang[Message_ID],0),MATCH(Lang,Txt_All_Lang[#Headers],0)-1)</f>
        <v>Seuraava &gt;&gt;</v>
      </c>
    </row>
    <row r="57" spans="2:3" x14ac:dyDescent="0.4">
      <c r="B57" s="5" t="s">
        <v>247</v>
      </c>
      <c r="C57" s="5" t="str">
        <f ca="1">OFFSET(Txt_All_Lang[[#Headers],[Message_ID]],MATCH(Txt_Sel_Lang[[#This Row],[Message ID]],Txt_All_Lang[Message_ID],0),MATCH(Lang,Txt_All_Lang[#Headers],0)-1)</f>
        <v>Vastausosio</v>
      </c>
    </row>
    <row r="58" spans="2:3" x14ac:dyDescent="0.4">
      <c r="B58" s="5" t="s">
        <v>427</v>
      </c>
      <c r="C58" s="5" t="str">
        <f ca="1">OFFSET(Txt_All_Lang[[#Headers],[Message_ID]],MATCH(Txt_Sel_Lang[[#This Row],[Message ID]],Txt_All_Lang[Message_ID],0),MATCH(Lang,Txt_All_Lang[#Headers],0)-1)</f>
        <v>Kaikkien vastausten pitää olla näiden sarakkeiden välissä. Lisää väliin sarakkeita tai muuta niiden kokoa, jos tarvitset lisää tilaa.</v>
      </c>
    </row>
    <row r="59" spans="2:3" x14ac:dyDescent="0.4">
      <c r="B59" s="5" t="s">
        <v>428</v>
      </c>
      <c r="C59" s="5" t="str">
        <f ca="1">OFFSET(Txt_All_Lang[[#Headers],[Message_ID]],MATCH(Txt_Sel_Lang[[#This Row],[Message ID]],Txt_All_Lang[Message_ID],0),MATCH(Lang,Txt_All_Lang[#Headers],0)-1)</f>
        <v>Työtila</v>
      </c>
    </row>
    <row r="60" spans="2:3" x14ac:dyDescent="0.4">
      <c r="B60" s="5" t="s">
        <v>429</v>
      </c>
      <c r="C60" s="5" t="str">
        <f ca="1">OFFSET(Txt_All_Lang[[#Headers],[Message_ID]],MATCH(Txt_Sel_Lang[[#This Row],[Message ID]],Txt_All_Lang[Message_ID],0),MATCH(Lang,Txt_All_Lang[#Headers],0)-1)</f>
        <v>Käytä tätä tilaa mahdollisiin lisälaskelmiin. Lisää väliin sarakkeita tai muuta niiden kokoa, jos tarvitset lisää tilaa.</v>
      </c>
    </row>
    <row r="61" spans="2:3" x14ac:dyDescent="0.4">
      <c r="B61" s="5" t="s">
        <v>104</v>
      </c>
      <c r="C61" s="5" t="str">
        <f ca="1">OFFSET(Txt_All_Lang[[#Headers],[Message_ID]],MATCH(Txt_Sel_Lang[[#This Row],[Message ID]],Txt_All_Lang[Message_ID],0),MATCH(Lang,Txt_All_Lang[#Headers],0)-1)</f>
        <v>Datanmurskausviesti - Osa 1</v>
      </c>
    </row>
    <row r="62" spans="2:3" x14ac:dyDescent="0.4">
      <c r="B62" s="5" t="s">
        <v>105</v>
      </c>
      <c r="C62" s="5" t="str">
        <f ca="1">OFFSET(Txt_All_Lang[[#Headers],[Message_ID]],MATCH(Txt_Sel_Lang[[#This Row],[Message ID]],Txt_All_Lang[Message_ID],0),MATCH(Lang,Txt_All_Lang[#Headers],0)-1)</f>
        <v>Alla oleva taulukko sisältää tietoa 4x400 metrin viestin lopputuloksista.</v>
      </c>
    </row>
    <row r="63" spans="2:3" x14ac:dyDescent="0.4">
      <c r="B63" s="5" t="s">
        <v>106</v>
      </c>
      <c r="C63" s="5" t="str">
        <f ca="1">OFFSET(Txt_All_Lang[[#Headers],[Message_ID]],MATCH(Txt_Sel_Lang[[#This Row],[Message ID]],Txt_All_Lang[Message_ID],0),MATCH(Lang,Txt_All_Lang[#Headers],0)-1)</f>
        <v xml:space="preserve">Luo oikealla olevaan vastausosioon kaksi (2) Pivot-taulukkoa </v>
      </c>
    </row>
    <row r="64" spans="2:3" x14ac:dyDescent="0.4">
      <c r="B64" s="5" t="s">
        <v>107</v>
      </c>
      <c r="C64" s="5" t="str">
        <f ca="1">OFFSET(Txt_All_Lang[[#Headers],[Message_ID]],MATCH(Txt_Sel_Lang[[#This Row],[Message ID]],Txt_All_Lang[Message_ID],0),MATCH(Lang,Txt_All_Lang[#Headers],0)-1)</f>
        <v>Ensimmäisessä Pivot-taulukossa listaa seuraavat asiat:</v>
      </c>
    </row>
    <row r="65" spans="2:3" x14ac:dyDescent="0.4">
      <c r="B65" s="5" t="s">
        <v>108</v>
      </c>
      <c r="C65" s="5" t="str">
        <f ca="1">OFFSET(Txt_All_Lang[[#Headers],[Message_ID]],MATCH(Txt_Sel_Lang[[#This Row],[Message ID]],Txt_All_Lang[Message_ID],0),MATCH(Lang,Txt_All_Lang[#Headers],0)-1)</f>
        <v>Näytä VAIN erän 2 tiedot. Listaa kaikki maat, jotka osallistuivat.</v>
      </c>
    </row>
    <row r="66" spans="2:3" x14ac:dyDescent="0.4">
      <c r="B66" s="5" t="s">
        <v>109</v>
      </c>
      <c r="C66" s="5" t="str">
        <f ca="1">OFFSET(Txt_All_Lang[[#Headers],[Message_ID]],MATCH(Txt_Sel_Lang[[#This Row],[Message ID]],Txt_All_Lang[Message_ID],0),MATCH(Lang,Txt_All_Lang[#Headers],0)-1)</f>
        <v>Maat pitää järjestää kaikkien urheilijoiden loppuaikojen yhteenlasketun (summa) ajan perusteella (nopein aika ensin, hitain aika viimeisenä).</v>
      </c>
    </row>
    <row r="67" spans="2:3" x14ac:dyDescent="0.4">
      <c r="B67" s="5" t="s">
        <v>110</v>
      </c>
      <c r="C67" s="5" t="str">
        <f ca="1">OFFSET(Txt_All_Lang[[#Headers],[Message_ID]],MATCH(Txt_Sel_Lang[[#This Row],[Message ID]],Txt_All_Lang[Message_ID],0),MATCH(Lang,Txt_All_Lang[#Headers],0)-1)</f>
        <v xml:space="preserve">Jokaisella maalla pitää olla yksi rivi, joka näyttää loppuajan viestiosuuksilla 1,2,3 ja 4 sekä viestin yhteenlasketun loppuajan. </v>
      </c>
    </row>
    <row r="68" spans="2:3" x14ac:dyDescent="0.4">
      <c r="B68" s="5" t="s">
        <v>111</v>
      </c>
      <c r="C68" s="5" t="str">
        <f ca="1">OFFSET(Txt_All_Lang[[#Headers],[Message_ID]],MATCH(Txt_Sel_Lang[[#This Row],[Message ID]],Txt_All_Lang[Message_ID],0),MATCH(Lang,Txt_All_Lang[#Headers],0)-1)</f>
        <v>Listaa kolmen (3) parhaimman (nopeimman) maan urheilijoiden nimet.</v>
      </c>
    </row>
    <row r="69" spans="2:3" x14ac:dyDescent="0.4">
      <c r="B69" s="5" t="s">
        <v>112</v>
      </c>
      <c r="C69" s="5" t="str">
        <f ca="1">OFFSET(Txt_All_Lang[[#Headers],[Message_ID]],MATCH(Txt_Sel_Lang[[#This Row],[Message ID]],Txt_All_Lang[Message_ID],0),MATCH(Lang,Txt_All_Lang[#Headers],0)-1)</f>
        <v xml:space="preserve">Urheilijoiden nimet pitää olla järjestetty henkilökohtaisen tuloksen perusteella suhteessa oman joukkueen muihin kilpailijoihin (nopein loppuaika ensin, hitain loppuaika viimeiseksi). </v>
      </c>
    </row>
    <row r="70" spans="2:3" x14ac:dyDescent="0.4">
      <c r="B70" s="5" t="s">
        <v>113</v>
      </c>
      <c r="C70" s="5" t="str">
        <f ca="1">OFFSET(Txt_All_Lang[[#Headers],[Message_ID]],MATCH(Txt_Sel_Lang[[#This Row],[Message ID]],Txt_All_Lang[Message_ID],0),MATCH(Lang,Txt_All_Lang[#Headers],0)-1)</f>
        <v>Muiden urheilijoiden nimiä ei saa näkyä Pivot-taulukossa.</v>
      </c>
    </row>
    <row r="71" spans="2:3" x14ac:dyDescent="0.4">
      <c r="B71" s="5" t="s">
        <v>114</v>
      </c>
      <c r="C71" s="5" t="str">
        <f ca="1">OFFSET(Txt_All_Lang[[#Headers],[Message_ID]],MATCH(Txt_Sel_Lang[[#This Row],[Message ID]],Txt_All_Lang[Message_ID],0),MATCH(Lang,Txt_All_Lang[#Headers],0)-1)</f>
        <v>Toisessa Pivot-taulukossa listaa seuraavat asiat:</v>
      </c>
    </row>
    <row r="72" spans="2:3" x14ac:dyDescent="0.4">
      <c r="B72" s="5" t="s">
        <v>115</v>
      </c>
      <c r="C72" s="5" t="str">
        <f ca="1">OFFSET(Txt_All_Lang[[#Headers],[Message_ID]],MATCH(Txt_Sel_Lang[[#This Row],[Message ID]],Txt_All_Lang[Message_ID],0),MATCH(Lang,Txt_All_Lang[#Headers],0)-1)</f>
        <v>Listaa kaikki maat, jotka osallistuivat ja kunkin maan loppuaikojen keskiarvo kaikista eristä ja kaikista viestiosuuksista.</v>
      </c>
    </row>
    <row r="73" spans="2:3" x14ac:dyDescent="0.4">
      <c r="B73" s="5" t="s">
        <v>116</v>
      </c>
      <c r="C73" s="5" t="str">
        <f ca="1">OFFSET(Txt_All_Lang[[#Headers],[Message_ID]],MATCH(Txt_Sel_Lang[[#This Row],[Message ID]],Txt_All_Lang[Message_ID],0),MATCH(Lang,Txt_All_Lang[#Headers],0)-1)</f>
        <v>Maat tulee listata loppuaikojen keskiarvon mukaisessa järjestyksessä (nopein aika ensin, hitain aika viimeiseksi).</v>
      </c>
    </row>
    <row r="74" spans="2:3" x14ac:dyDescent="0.4">
      <c r="B74" s="5" t="s">
        <v>117</v>
      </c>
      <c r="C74" s="5" t="str">
        <f ca="1">OFFSET(Txt_All_Lang[[#Headers],[Message_ID]],MATCH(Txt_Sel_Lang[[#This Row],[Message ID]],Txt_All_Lang[Message_ID],0),MATCH(Lang,Txt_All_Lang[#Headers],0)-1)</f>
        <v>Tietolähde:</v>
      </c>
    </row>
    <row r="75" spans="2:3" x14ac:dyDescent="0.4">
      <c r="B75" s="5" t="s">
        <v>118</v>
      </c>
      <c r="C75" s="5" t="str">
        <f ca="1">OFFSET(Txt_All_Lang[[#Headers],[Message_ID]],MATCH(Txt_Sel_Lang[[#This Row],[Message ID]],Txt_All_Lang[Message_ID],0),MATCH(Lang,Txt_All_Lang[#Headers],0)-1)</f>
        <v>https://smsprio2016-a.akamaihd.net/_sport/R/i/Rio_2016_Athletics_Results_Book_V1.0.pdf</v>
      </c>
    </row>
    <row r="76" spans="2:3" x14ac:dyDescent="0.4">
      <c r="B76" s="5" t="s">
        <v>119</v>
      </c>
      <c r="C76" s="5" t="str">
        <f ca="1">OFFSET(Txt_All_Lang[[#Headers],[Message_ID]],MATCH(Txt_Sel_Lang[[#This Row],[Message ID]],Txt_All_Lang[Message_ID],0),MATCH(Lang,Txt_All_Lang[#Headers],0)-1)</f>
        <v>Taulukko 1: Kaikkien erien tulokset</v>
      </c>
    </row>
    <row r="77" spans="2:3" x14ac:dyDescent="0.4">
      <c r="B77" s="5" t="s">
        <v>120</v>
      </c>
      <c r="C77" s="5" t="str">
        <f ca="1">OFFSET(Txt_All_Lang[[#Headers],[Message_ID]],MATCH(Txt_Sel_Lang[[#This Row],[Message ID]],Txt_All_Lang[Message_ID],0),MATCH(Lang,Txt_All_Lang[#Headers],0)-1)</f>
        <v>Erän numero</v>
      </c>
    </row>
    <row r="78" spans="2:3" x14ac:dyDescent="0.4">
      <c r="B78" s="5" t="s">
        <v>121</v>
      </c>
      <c r="C78" s="5" t="str">
        <f ca="1">OFFSET(Txt_All_Lang[[#Headers],[Message_ID]],MATCH(Txt_Sel_Lang[[#This Row],[Message ID]],Txt_All_Lang[Message_ID],0),MATCH(Lang,Txt_All_Lang[#Headers],0)-1)</f>
        <v>Maa</v>
      </c>
    </row>
    <row r="79" spans="2:3" x14ac:dyDescent="0.4">
      <c r="B79" s="5" t="s">
        <v>122</v>
      </c>
      <c r="C79" s="5" t="str">
        <f ca="1">OFFSET(Txt_All_Lang[[#Headers],[Message_ID]],MATCH(Txt_Sel_Lang[[#This Row],[Message ID]],Txt_All_Lang[Message_ID],0),MATCH(Lang,Txt_All_Lang[#Headers],0)-1)</f>
        <v>Urheilijan nimi</v>
      </c>
    </row>
    <row r="80" spans="2:3" x14ac:dyDescent="0.4">
      <c r="B80" s="5" t="s">
        <v>123</v>
      </c>
      <c r="C80" s="5" t="str">
        <f ca="1">OFFSET(Txt_All_Lang[[#Headers],[Message_ID]],MATCH(Txt_Sel_Lang[[#This Row],[Message ID]],Txt_All_Lang[Message_ID],0),MATCH(Lang,Txt_All_Lang[#Headers],0)-1)</f>
        <v>Viestiosuus</v>
      </c>
    </row>
    <row r="81" spans="2:13" x14ac:dyDescent="0.4">
      <c r="B81" s="5" t="s">
        <v>124</v>
      </c>
      <c r="C81" s="5" t="str">
        <f ca="1">OFFSET(Txt_All_Lang[[#Headers],[Message_ID]],MATCH(Txt_Sel_Lang[[#This Row],[Message ID]],Txt_All_Lang[Message_ID],0),MATCH(Lang,Txt_All_Lang[#Headers],0)-1)</f>
        <v>Loppuaika (s)</v>
      </c>
    </row>
    <row r="82" spans="2:13" x14ac:dyDescent="0.4">
      <c r="B82" s="5" t="s">
        <v>125</v>
      </c>
      <c r="C82" s="5" t="str">
        <f ca="1">OFFSET(Txt_All_Lang[[#Headers],[Message_ID]],MATCH(Txt_Sel_Lang[[#This Row],[Message ID]],Txt_All_Lang[Message_ID],0),MATCH(Lang,Txt_All_Lang[#Headers],0)-1)</f>
        <v>Haluaisitko oppia lisää tiedon analysoinnista Excelissä? Kokeile tätä maksutonta verkkokurssia (englanniksi)</v>
      </c>
    </row>
    <row r="83" spans="2:13" x14ac:dyDescent="0.4">
      <c r="B83" s="5" t="s">
        <v>126</v>
      </c>
      <c r="C83" s="5" t="str">
        <f ca="1">OFFSET(Txt_All_Lang[[#Headers],[Message_ID]],MATCH(Txt_Sel_Lang[[#This Row],[Message ID]],Txt_All_Lang[Message_ID],0),MATCH(Lang,Txt_All_Lang[#Headers],0)-1)</f>
        <v>https://www.edx.org/course/introduction-data-analysis-using-excel-microsoft-dat205x-0</v>
      </c>
    </row>
    <row r="84" spans="2:13" x14ac:dyDescent="0.4">
      <c r="B84" s="5" t="s">
        <v>127</v>
      </c>
      <c r="C84" s="5">
        <f ca="1">OFFSET(Txt_All_Lang[[#Headers],[Message_ID]],MATCH(Txt_Sel_Lang[[#This Row],[Message ID]],Txt_All_Lang[Message_ID],0),MATCH(Lang,Txt_All_Lang[#Headers],0)-1)</f>
        <v>0</v>
      </c>
    </row>
    <row r="85" spans="2:13" x14ac:dyDescent="0.4">
      <c r="B85" s="5" t="s">
        <v>128</v>
      </c>
      <c r="C85" s="5">
        <f ca="1">OFFSET(Txt_All_Lang[[#Headers],[Message_ID]],MATCH(Txt_Sel_Lang[[#This Row],[Message ID]],Txt_All_Lang[Message_ID],0),MATCH(Lang,Txt_All_Lang[#Headers],0)-1)</f>
        <v>0</v>
      </c>
    </row>
    <row r="86" spans="2:13" x14ac:dyDescent="0.4">
      <c r="B86" s="5" t="s">
        <v>129</v>
      </c>
      <c r="C86" s="5">
        <f ca="1">OFFSET(Txt_All_Lang[[#Headers],[Message_ID]],MATCH(Txt_Sel_Lang[[#This Row],[Message ID]],Txt_All_Lang[Message_ID],0),MATCH(Lang,Txt_All_Lang[#Headers],0)-1)</f>
        <v>0</v>
      </c>
      <c r="M86"/>
    </row>
    <row r="87" spans="2:13" x14ac:dyDescent="0.4">
      <c r="B87" s="5" t="s">
        <v>839</v>
      </c>
      <c r="C87" s="5">
        <f ca="1">OFFSET(Txt_All_Lang[[#Headers],[Message_ID]],MATCH(Txt_Sel_Lang[[#This Row],[Message ID]],Txt_All_Lang[Message_ID],0),MATCH(Lang,Txt_All_Lang[#Headers],0)-1)</f>
        <v>0</v>
      </c>
      <c r="M87"/>
    </row>
    <row r="88" spans="2:13" x14ac:dyDescent="0.4">
      <c r="B88" s="5" t="s">
        <v>251</v>
      </c>
      <c r="C88" s="5" t="str">
        <f ca="1">OFFSET(Txt_All_Lang[[#Headers],[Message_ID]],MATCH(Txt_Sel_Lang[[#This Row],[Message ID]],Txt_All_Lang[Message_ID],0),MATCH(Lang,Txt_All_Lang[#Headers],0)-1)</f>
        <v>Datanmurskausviesti - Osa 2</v>
      </c>
      <c r="M88"/>
    </row>
    <row r="89" spans="2:13" x14ac:dyDescent="0.4">
      <c r="B89" s="5" t="s">
        <v>252</v>
      </c>
      <c r="C89" s="5" t="str">
        <f ca="1">OFFSET(Txt_All_Lang[[#Headers],[Message_ID]],MATCH(Txt_Sel_Lang[[#This Row],[Message ID]],Txt_All_Lang[Message_ID],0),MATCH(Lang,Txt_All_Lang[#Headers],0)-1)</f>
        <v>Alla on taulukko urheilijoista, jotka osallistuivat 100 metrin pikajuoksuun.</v>
      </c>
      <c r="M89"/>
    </row>
    <row r="90" spans="2:13" x14ac:dyDescent="0.4">
      <c r="B90" s="5" t="s">
        <v>253</v>
      </c>
      <c r="C90" s="5" t="str">
        <f ca="1">OFFSET(Txt_All_Lang[[#Headers],[Message_ID]],MATCH(Txt_Sel_Lang[[#This Row],[Message ID]],Txt_All_Lang[Message_ID],0),MATCH(Lang,Txt_All_Lang[#Headers],0)-1)</f>
        <v>Taulukko 1 sisältää jokaisen urheilijan tulokset kilpailun kolmessa erässä.</v>
      </c>
      <c r="M90"/>
    </row>
    <row r="91" spans="2:13" x14ac:dyDescent="0.4">
      <c r="B91" s="5" t="s">
        <v>254</v>
      </c>
      <c r="C91" s="5" t="str">
        <f ca="1">OFFSET(Txt_All_Lang[[#Headers],[Message_ID]],MATCH(Txt_Sel_Lang[[#This Row],[Message ID]],Txt_All_Lang[Message_ID],0),MATCH(Lang,Txt_All_Lang[#Headers],0)-1)</f>
        <v>Käytä "Hae ja muunna" -toimintoa (Power Query) luodaksesi päivitettävän kyselyn.</v>
      </c>
      <c r="M91"/>
    </row>
    <row r="92" spans="2:13" x14ac:dyDescent="0.4">
      <c r="B92" s="5" t="s">
        <v>255</v>
      </c>
      <c r="C92" s="5" t="str">
        <f ca="1">OFFSET(Txt_All_Lang[[#Headers],[Message_ID]],MATCH(Txt_Sel_Lang[[#This Row],[Message ID]],Txt_All_Lang[Message_ID],0),MATCH(Lang,Txt_All_Lang[#Headers],0)-1)</f>
        <v>Kyselyn tulee luoda oikealla olevaan vastausosioon uusi taulukko, joka sisältää ainoastaan tietoa urheilijoista, jotka kilpailivat erässä kolme (3).</v>
      </c>
      <c r="M92"/>
    </row>
    <row r="93" spans="2:13" x14ac:dyDescent="0.4">
      <c r="B93" s="5" t="s">
        <v>256</v>
      </c>
      <c r="C93" s="5" t="str">
        <f ca="1">OFFSET(Txt_All_Lang[[#Headers],[Message_ID]],MATCH(Txt_Sel_Lang[[#This Row],[Message ID]],Txt_All_Lang[Message_ID],0),MATCH(Lang,Txt_All_Lang[#Headers],0)-1)</f>
        <v>Listaa jokaisen urheilijan osalta yhdellä rivillä heidän nimi, maa ja JOKAISEN erän loppuaika.</v>
      </c>
      <c r="M93"/>
    </row>
    <row r="94" spans="2:13" x14ac:dyDescent="0.4">
      <c r="B94" s="5" t="s">
        <v>257</v>
      </c>
      <c r="C94" s="5" t="str">
        <f ca="1">OFFSET(Txt_All_Lang[[#Headers],[Message_ID]],MATCH(Txt_Sel_Lang[[#This Row],[Message ID]],Txt_All_Lang[Message_ID],0),MATCH(Lang,Txt_All_Lang[#Headers],0)-1)</f>
        <v>Kaiken tiedon taulukossasi tulee olla AIVAN SAMALLA tavalla kuin se on listattu annetuissa lähtötaulukoissa.</v>
      </c>
      <c r="M94"/>
    </row>
    <row r="95" spans="2:13" x14ac:dyDescent="0.4">
      <c r="B95" s="5" t="s">
        <v>258</v>
      </c>
      <c r="C95" s="5" t="str">
        <f ca="1">OFFSET(Txt_All_Lang[[#Headers],[Message_ID]],MATCH(Txt_Sel_Lang[[#This Row],[Message ID]],Txt_All_Lang[Message_ID],0),MATCH(Lang,Txt_All_Lang[#Headers],0)-1)</f>
        <v>Urheilijoiden nimet tulee olla järjestetty erän kolme (3) tuloksen mukaan (nopein loppuaika ensin ja hitain loppuaika viimeisenä).</v>
      </c>
      <c r="M95"/>
    </row>
    <row r="96" spans="2:13" x14ac:dyDescent="0.4">
      <c r="B96" s="5" t="s">
        <v>259</v>
      </c>
      <c r="C96" s="5" t="str">
        <f ca="1">OFFSET(Txt_All_Lang[[#Headers],[Message_ID]],MATCH(Txt_Sel_Lang[[#This Row],[Message ID]],Txt_All_Lang[Message_ID],0),MATCH(Lang,Txt_All_Lang[#Headers],0)-1)</f>
        <v>Jos useammalla urheilijalla oli sama loppuaika erässä kolme (3), järjestä nämä urheilijat lisäksi erän kaksi (2) loppuaikojen mukaisessa järjestyksessä (nopein loppuaika ensin ja hitain loppuaika viimeisenä).</v>
      </c>
      <c r="M96"/>
    </row>
    <row r="97" spans="2:13" x14ac:dyDescent="0.4">
      <c r="B97" s="5" t="s">
        <v>260</v>
      </c>
      <c r="C97" s="5" t="str">
        <f ca="1">OFFSET(Txt_All_Lang[[#Headers],[Message_ID]],MATCH(Txt_Sel_Lang[[#This Row],[Message ID]],Txt_All_Lang[Message_ID],0),MATCH(Lang,Txt_All_Lang[#Headers],0)-1)</f>
        <v>Tietolähde:</v>
      </c>
      <c r="M97"/>
    </row>
    <row r="98" spans="2:13" x14ac:dyDescent="0.4">
      <c r="B98" s="5" t="s">
        <v>261</v>
      </c>
      <c r="C98" s="5" t="str">
        <f ca="1">OFFSET(Txt_All_Lang[[#Headers],[Message_ID]],MATCH(Txt_Sel_Lang[[#This Row],[Message ID]],Txt_All_Lang[Message_ID],0),MATCH(Lang,Txt_All_Lang[#Headers],0)-1)</f>
        <v>https://smsprio2016-a.akamaihd.net/_sport/R/i/Rio_2016_Athletics_Results_Book_V1.0.pdf</v>
      </c>
      <c r="M98"/>
    </row>
    <row r="99" spans="2:13" x14ac:dyDescent="0.4">
      <c r="B99" s="5" t="s">
        <v>262</v>
      </c>
      <c r="C99" s="5" t="str">
        <f ca="1">OFFSET(Txt_All_Lang[[#Headers],[Message_ID]],MATCH(Txt_Sel_Lang[[#This Row],[Message ID]],Txt_All_Lang[Message_ID],0),MATCH(Lang,Txt_All_Lang[#Headers],0)-1)</f>
        <v>Taulukko 1: Tulokset</v>
      </c>
      <c r="M99"/>
    </row>
    <row r="100" spans="2:13" x14ac:dyDescent="0.4">
      <c r="B100" s="5" t="s">
        <v>263</v>
      </c>
      <c r="C100" s="5" t="str">
        <f ca="1">OFFSET(Txt_All_Lang[[#Headers],[Message_ID]],MATCH(Txt_Sel_Lang[[#This Row],[Message ID]],Txt_All_Lang[Message_ID],0),MATCH(Lang,Txt_All_Lang[#Headers],0)-1)</f>
        <v>Erän numero</v>
      </c>
      <c r="M100"/>
    </row>
    <row r="101" spans="2:13" x14ac:dyDescent="0.4">
      <c r="B101" s="5" t="s">
        <v>264</v>
      </c>
      <c r="C101" s="5" t="str">
        <f ca="1">OFFSET(Txt_All_Lang[[#Headers],[Message_ID]],MATCH(Txt_Sel_Lang[[#This Row],[Message ID]],Txt_All_Lang[Message_ID],0),MATCH(Lang,Txt_All_Lang[#Headers],0)-1)</f>
        <v>Nimi</v>
      </c>
      <c r="M101"/>
    </row>
    <row r="102" spans="2:13" x14ac:dyDescent="0.4">
      <c r="B102" s="5" t="s">
        <v>265</v>
      </c>
      <c r="C102" s="5" t="str">
        <f ca="1">OFFSET(Txt_All_Lang[[#Headers],[Message_ID]],MATCH(Txt_Sel_Lang[[#This Row],[Message ID]],Txt_All_Lang[Message_ID],0),MATCH(Lang,Txt_All_Lang[#Headers],0)-1)</f>
        <v>Maa</v>
      </c>
      <c r="M102"/>
    </row>
    <row r="103" spans="2:13" x14ac:dyDescent="0.4">
      <c r="B103" s="5" t="s">
        <v>266</v>
      </c>
      <c r="C103" s="5" t="str">
        <f ca="1">OFFSET(Txt_All_Lang[[#Headers],[Message_ID]],MATCH(Txt_Sel_Lang[[#This Row],[Message ID]],Txt_All_Lang[Message_ID],0),MATCH(Lang,Txt_All_Lang[#Headers],0)-1)</f>
        <v>Loppuaika (s)</v>
      </c>
      <c r="M103"/>
    </row>
    <row r="104" spans="2:13" x14ac:dyDescent="0.4">
      <c r="B104" s="5" t="s">
        <v>267</v>
      </c>
      <c r="C104" s="5" t="str">
        <f ca="1">OFFSET(Txt_All_Lang[[#Headers],[Message_ID]],MATCH(Txt_Sel_Lang[[#This Row],[Message ID]],Txt_All_Lang[Message_ID],0),MATCH(Lang,Txt_All_Lang[#Headers],0)-1)</f>
        <v>"Hae ja muunna" -toiminto (Power Query) mahdollistaa automaattisen tiedon hakemisen ja yhdistämisen monista tietolähteistä.</v>
      </c>
      <c r="M104"/>
    </row>
    <row r="105" spans="2:13" x14ac:dyDescent="0.4">
      <c r="B105" s="5" t="s">
        <v>268</v>
      </c>
      <c r="C105" s="5" t="str">
        <f ca="1">OFFSET(Txt_All_Lang[[#Headers],[Message_ID]],MATCH(Txt_Sel_Lang[[#This Row],[Message ID]],Txt_All_Lang[Message_ID],0),MATCH(Lang,Txt_All_Lang[#Headers],0)-1)</f>
        <v xml:space="preserve">Kun lähdetieto muuttuu, napsauta vain Päivitä. Ei enää toistuvaa kopiointia ja liittämistä. </v>
      </c>
      <c r="M105"/>
    </row>
    <row r="106" spans="2:13" x14ac:dyDescent="0.4">
      <c r="B106" s="5" t="s">
        <v>269</v>
      </c>
      <c r="C106" s="5" t="str">
        <f ca="1">OFFSET(Txt_All_Lang[[#Headers],[Message_ID]],MATCH(Txt_Sel_Lang[[#This Row],[Message ID]],Txt_All_Lang[Message_ID],0),MATCH(Lang,Txt_All_Lang[#Headers],0)-1)</f>
        <v>Löydät näitä tehokkaita työkaluja käsitteleviä koulutuksia näiltä sivuilta (englanniksi).</v>
      </c>
      <c r="M106"/>
    </row>
    <row r="107" spans="2:13" x14ac:dyDescent="0.4">
      <c r="B107" s="5" t="s">
        <v>270</v>
      </c>
      <c r="C107" s="5" t="str">
        <f ca="1">OFFSET(Txt_All_Lang[[#Headers],[Message_ID]],MATCH(Txt_Sel_Lang[[#This Row],[Message ID]],Txt_All_Lang[Message_ID],0),MATCH(Lang,Txt_All_Lang[#Headers],0)-1)</f>
        <v>https://www.edx.org/course/analyzing-visualizing-data-excel-microsoft-dat206x-3</v>
      </c>
      <c r="M107"/>
    </row>
    <row r="108" spans="2:13" x14ac:dyDescent="0.4">
      <c r="B108" s="5" t="s">
        <v>277</v>
      </c>
      <c r="C108" s="5" t="str">
        <f ca="1">OFFSET(Txt_All_Lang[[#Headers],[Message_ID]],MATCH(Txt_Sel_Lang[[#This Row],[Message ID]],Txt_All_Lang[Message_ID],0),MATCH(Lang,Txt_All_Lang[#Headers],0)-1)</f>
        <v>https://vlabs.holsystems.com/vlabs/technet?eng=VLabs&amp;auth=none&amp;src=vlabs&amp;altadd=true&amp;labid=26670&amp;lod=true</v>
      </c>
      <c r="M108"/>
    </row>
    <row r="109" spans="2:13" x14ac:dyDescent="0.4">
      <c r="B109" s="5" t="s">
        <v>762</v>
      </c>
      <c r="C109" s="5" t="str">
        <f ca="1">OFFSET(Txt_All_Lang[[#Headers],[Message_ID]],MATCH(Txt_Sel_Lang[[#This Row],[Message ID]],Txt_All_Lang[Message_ID],0),MATCH(Lang,Txt_All_Lang[#Headers],0)-1)</f>
        <v>Näitä samoja työkaluja käytetään Microsoftin Power BI -nimisessä raportointi- ja analysointipalvelussa. Kun opit ne Excelissä sinusta tulee myös Power Bi -guru!</v>
      </c>
      <c r="M109"/>
    </row>
    <row r="110" spans="2:13" x14ac:dyDescent="0.4">
      <c r="B110" s="5" t="s">
        <v>763</v>
      </c>
      <c r="C110" s="5" t="str">
        <f ca="1">OFFSET(Txt_All_Lang[[#Headers],[Message_ID]],MATCH(Txt_Sel_Lang[[#This Row],[Message ID]],Txt_All_Lang[Message_ID],0),MATCH(Lang,Txt_All_Lang[#Headers],0)-1)</f>
        <v>Tutustu Power BI:hin täällä</v>
      </c>
      <c r="M110"/>
    </row>
    <row r="111" spans="2:13" x14ac:dyDescent="0.4">
      <c r="B111" s="5" t="s">
        <v>1133</v>
      </c>
      <c r="C111" s="5" t="str">
        <f ca="1">OFFSET(Txt_All_Lang[[#Headers],[Message_ID]],MATCH(Txt_Sel_Lang[[#This Row],[Message ID]],Txt_All_Lang[Message_ID],0),MATCH(Lang,Txt_All_Lang[#Headers],0)-1)</f>
        <v>www.powerbi.com</v>
      </c>
      <c r="M111"/>
    </row>
    <row r="112" spans="2:13" x14ac:dyDescent="0.4">
      <c r="B112" s="5" t="s">
        <v>279</v>
      </c>
      <c r="C112" s="5" t="str">
        <f ca="1">OFFSET(Txt_All_Lang[[#Headers],[Message_ID]],MATCH(Txt_Sel_Lang[[#This Row],[Message ID]],Txt_All_Lang[Message_ID],0),MATCH(Lang,Txt_All_Lang[#Headers],0)-1)</f>
        <v>Rytminen kaaviovoimistelu</v>
      </c>
      <c r="M112"/>
    </row>
    <row r="113" spans="2:13" x14ac:dyDescent="0.4">
      <c r="B113" s="5" t="s">
        <v>280</v>
      </c>
      <c r="C113" s="5" t="str">
        <f ca="1">OFFSET(Txt_All_Lang[[#Headers],[Message_ID]],MATCH(Txt_Sel_Lang[[#This Row],[Message ID]],Txt_All_Lang[Message_ID],0),MATCH(Lang,Txt_All_Lang[#Headers],0)-1)</f>
        <v>Alla oleva taulukko sisältää historiallista tietoa olympialaisista.</v>
      </c>
      <c r="M113"/>
    </row>
    <row r="114" spans="2:13" x14ac:dyDescent="0.4">
      <c r="B114" s="5" t="s">
        <v>281</v>
      </c>
      <c r="C114" s="5" t="str">
        <f ca="1">OFFSET(Txt_All_Lang[[#Headers],[Message_ID]],MATCH(Txt_Sel_Lang[[#This Row],[Message ID]],Txt_All_Lang[Message_ID],0),MATCH(Lang,Txt_All_Lang[#Headers],0)-1)</f>
        <v>Visualisoi tietoa oikealla olevaan vastausosioon niin, että se kaikkein havainnollisimmalla tavalla vertailee olympialaisten televisioinnin ja lipunmyynnin kasvua.</v>
      </c>
      <c r="M114"/>
    </row>
    <row r="115" spans="2:13" x14ac:dyDescent="0.4">
      <c r="B115" s="5" t="s">
        <v>282</v>
      </c>
      <c r="C115" s="5" t="str">
        <f ca="1">OFFSET(Txt_All_Lang[[#Headers],[Message_ID]],MATCH(Txt_Sel_Lang[[#This Row],[Message ID]],Txt_All_Lang[Message_ID],0),MATCH(Lang,Txt_All_Lang[#Headers],0)-1)</f>
        <v>Visualisointisi arvostellaan sen perusteella, kuinka hyvin se kuvaa annettua tietoa ja miten näyttävä se on.</v>
      </c>
      <c r="M115"/>
    </row>
    <row r="116" spans="2:13" x14ac:dyDescent="0.4">
      <c r="B116" s="5" t="s">
        <v>283</v>
      </c>
      <c r="C116" s="5" t="str">
        <f ca="1">OFFSET(Txt_All_Lang[[#Headers],[Message_ID]],MATCH(Txt_Sel_Lang[[#This Row],[Message ID]],Txt_All_Lang[Message_ID],0),MATCH(Lang,Txt_All_Lang[#Headers],0)-1)</f>
        <v>Muista tallentaa kaaviosi kuva ja ladata se myös Excel-yhteisön sivulle.</v>
      </c>
      <c r="M116"/>
    </row>
    <row r="117" spans="2:13" x14ac:dyDescent="0.4">
      <c r="B117" s="5" t="s">
        <v>284</v>
      </c>
      <c r="C117" s="5" t="str">
        <f ca="1">OFFSET(Txt_All_Lang[[#Headers],[Message_ID]],MATCH(Txt_Sel_Lang[[#This Row],[Message ID]],Txt_All_Lang[Message_ID],0),MATCH(Lang,Txt_All_Lang[#Headers],0)-1)</f>
        <v>Yksityiskohtaiset ohjeet kuvan julkaisemiseksi löydät tämän työkirjan taulukosta nimeltä "04".</v>
      </c>
      <c r="M117"/>
    </row>
    <row r="118" spans="2:13" x14ac:dyDescent="0.4">
      <c r="B118" s="5" t="s">
        <v>285</v>
      </c>
      <c r="C118" s="5" t="str">
        <f ca="1">OFFSET(Txt_All_Lang[[#Headers],[Message_ID]],MATCH(Txt_Sel_Lang[[#This Row],[Message ID]],Txt_All_Lang[Message_ID],0),MATCH(Lang,Txt_All_Lang[#Headers],0)-1)</f>
        <v>Tietolähde:</v>
      </c>
      <c r="M118"/>
    </row>
    <row r="119" spans="2:13" x14ac:dyDescent="0.4">
      <c r="B119" s="5" t="s">
        <v>286</v>
      </c>
      <c r="C119" s="5" t="str">
        <f ca="1">OFFSET(Txt_All_Lang[[#Headers],[Message_ID]],MATCH(Txt_Sel_Lang[[#This Row],[Message ID]],Txt_All_Lang[Message_ID],0),MATCH(Lang,Txt_All_Lang[#Headers],0)-1)</f>
        <v>https://stillmed.olympic.org/Documents/IOC_Marketing/olympic_marketing_fact_file_2016.pdf</v>
      </c>
      <c r="M119"/>
    </row>
    <row r="120" spans="2:13" x14ac:dyDescent="0.4">
      <c r="B120" s="5" t="s">
        <v>287</v>
      </c>
      <c r="C120" s="5" t="str">
        <f ca="1">OFFSET(Txt_All_Lang[[#Headers],[Message_ID]],MATCH(Txt_Sel_Lang[[#This Row],[Message ID]],Txt_All_Lang[Message_ID],0),MATCH(Lang,Txt_All_Lang[#Headers],0)-1)</f>
        <v>Vuosi</v>
      </c>
      <c r="M120"/>
    </row>
    <row r="121" spans="2:13" x14ac:dyDescent="0.4">
      <c r="B121" s="5" t="s">
        <v>288</v>
      </c>
      <c r="C121" s="5" t="str">
        <f ca="1">OFFSET(Txt_All_Lang[[#Headers],[Message_ID]],MATCH(Txt_Sel_Lang[[#This Row],[Message ID]],Txt_All_Lang[Message_ID],0),MATCH(Lang,Txt_All_Lang[#Headers],0)-1)</f>
        <v>Sijainti</v>
      </c>
      <c r="M121"/>
    </row>
    <row r="122" spans="2:13" x14ac:dyDescent="0.4">
      <c r="B122" s="5" t="s">
        <v>289</v>
      </c>
      <c r="C122" s="5" t="str">
        <f ca="1">OFFSET(Txt_All_Lang[[#Headers],[Message_ID]],MATCH(Txt_Sel_Lang[[#This Row],[Message ID]],Txt_All_Lang[Message_ID],0),MATCH(Lang,Txt_All_Lang[#Headers],0)-1)</f>
        <v>Televisiointi tunteina</v>
      </c>
      <c r="M122"/>
    </row>
    <row r="123" spans="2:13" x14ac:dyDescent="0.4">
      <c r="B123" s="5" t="s">
        <v>290</v>
      </c>
      <c r="C123" s="5" t="str">
        <f ca="1">OFFSET(Txt_All_Lang[[#Headers],[Message_ID]],MATCH(Txt_Sel_Lang[[#This Row],[Message ID]],Txt_All_Lang[Message_ID],0),MATCH(Lang,Txt_All_Lang[#Headers],0)-1)</f>
        <v>Televisioinnin tulot</v>
      </c>
      <c r="M123"/>
    </row>
    <row r="124" spans="2:13" x14ac:dyDescent="0.4">
      <c r="B124" s="5" t="s">
        <v>291</v>
      </c>
      <c r="C124" s="5" t="str">
        <f ca="1">OFFSET(Txt_All_Lang[[#Headers],[Message_ID]],MATCH(Txt_Sel_Lang[[#This Row],[Message ID]],Txt_All_Lang[Message_ID],0),MATCH(Lang,Txt_All_Lang[#Headers],0)-1)</f>
        <v>Saatavilla olevat liput</v>
      </c>
      <c r="M124"/>
    </row>
    <row r="125" spans="2:13" x14ac:dyDescent="0.4">
      <c r="B125" s="5" t="s">
        <v>733</v>
      </c>
      <c r="C125" s="5" t="str">
        <f ca="1">OFFSET(Txt_All_Lang[[#Headers],[Message_ID]],MATCH(Txt_Sel_Lang[[#This Row],[Message ID]],Txt_All_Lang[Message_ID],0),MATCH(Lang,Txt_All_Lang[#Headers],0)-1)</f>
        <v>Myydyt liput</v>
      </c>
      <c r="M125"/>
    </row>
    <row r="126" spans="2:13" x14ac:dyDescent="0.4">
      <c r="B126" s="5" t="s">
        <v>734</v>
      </c>
      <c r="C126" s="5" t="str">
        <f ca="1">OFFSET(Txt_All_Lang[[#Headers],[Message_ID]],MATCH(Txt_Sel_Lang[[#This Row],[Message ID]],Txt_All_Lang[Message_ID],0),MATCH(Lang,Txt_All_Lang[#Headers],0)-1)</f>
        <v>Lipputulot</v>
      </c>
      <c r="M126"/>
    </row>
    <row r="127" spans="2:13" x14ac:dyDescent="0.4">
      <c r="B127" s="5" t="s">
        <v>735</v>
      </c>
      <c r="C127" s="5" t="str">
        <f ca="1">OFFSET(Txt_All_Lang[[#Headers],[Message_ID]],MATCH(Txt_Sel_Lang[[#This Row],[Message ID]],Txt_All_Lang[Message_ID],0),MATCH(Lang,Txt_All_Lang[#Headers],0)-1)</f>
        <v>Tiesitkö?</v>
      </c>
      <c r="M127"/>
    </row>
    <row r="128" spans="2:13" x14ac:dyDescent="0.4">
      <c r="B128" s="5" t="s">
        <v>736</v>
      </c>
      <c r="C128" s="5" t="str">
        <f ca="1">OFFSET(Txt_All_Lang[[#Headers],[Message_ID]],MATCH(Txt_Sel_Lang[[#This Row],[Message ID]],Txt_All_Lang[Message_ID],0),MATCH(Lang,Txt_All_Lang[#Headers],0)-1)</f>
        <v>Tiesitkö, että Excel 2016:ssa Kerro-toiminto auttaa sinua löytämään nopeasti toiminnot. Kirjoitat vain haluamasi toiminnon valintanauhan Kerro-kenttään ja pääset siihen tai saat ohjeita.</v>
      </c>
      <c r="M128"/>
    </row>
    <row r="129" spans="2:13" x14ac:dyDescent="0.4">
      <c r="B129" s="5" t="s">
        <v>766</v>
      </c>
      <c r="C129" s="5" t="str">
        <f ca="1">OFFSET(Txt_All_Lang[[#Headers],[Message_ID]],MATCH(Txt_Sel_Lang[[#This Row],[Message ID]],Txt_All_Lang[Message_ID],0),MATCH(Lang,Txt_All_Lang[#Headers],0)-1)</f>
        <v>Tutustu Excel 2016:sta uusiin toimintoihin täällä</v>
      </c>
      <c r="M129"/>
    </row>
    <row r="130" spans="2:13" x14ac:dyDescent="0.4">
      <c r="B130" s="5" t="s">
        <v>767</v>
      </c>
      <c r="C130" s="5" t="str">
        <f ca="1">OFFSET(Txt_All_Lang[[#Headers],[Message_ID]],MATCH(Txt_Sel_Lang[[#This Row],[Message ID]],Txt_All_Lang[Message_ID],0),MATCH(Lang,Txt_All_Lang[#Headers],0)-1)</f>
        <v>http://go.microsoft.com/fwlink/p/?LinkId=626462</v>
      </c>
      <c r="M130"/>
    </row>
    <row r="131" spans="2:13" x14ac:dyDescent="0.4">
      <c r="B131" s="5" t="s">
        <v>292</v>
      </c>
      <c r="C131" s="5" t="str">
        <f ca="1">OFFSET(Txt_All_Lang[[#Headers],[Message_ID]],MATCH(Txt_Sel_Lang[[#This Row],[Message ID]],Txt_All_Lang[Message_ID],0),MATCH(Lang,Txt_All_Lang[#Headers],0)-1)</f>
        <v>Kaavapaini</v>
      </c>
      <c r="M131"/>
    </row>
    <row r="132" spans="2:13" x14ac:dyDescent="0.4">
      <c r="B132" s="5" t="s">
        <v>293</v>
      </c>
      <c r="C132" s="5" t="str">
        <f ca="1">OFFSET(Txt_All_Lang[[#Headers],[Message_ID]],MATCH(Txt_Sel_Lang[[#This Row],[Message ID]],Txt_All_Lang[Message_ID],0),MATCH(Lang,Txt_All_Lang[#Headers],0)-1)</f>
        <v>Vastaa seuraavaiin kysymyksiin käyttämällä alla olevaa tietoa.</v>
      </c>
      <c r="M132"/>
    </row>
    <row r="133" spans="2:13" x14ac:dyDescent="0.4">
      <c r="B133" s="5" t="s">
        <v>294</v>
      </c>
      <c r="C133" s="5" t="str">
        <f ca="1">OFFSET(Txt_All_Lang[[#Headers],[Message_ID]],MATCH(Txt_Sel_Lang[[#This Row],[Message ID]],Txt_All_Lang[Message_ID],0),MATCH(Lang,Txt_All_Lang[#Headers],0)-1)</f>
        <v>Käytä kaavoja, joissa vastauksesi päivittyvät automaattisesti mikäli tiedot muuttuvat.</v>
      </c>
      <c r="M133"/>
    </row>
    <row r="134" spans="2:13" x14ac:dyDescent="0.4">
      <c r="B134" s="5" t="s">
        <v>295</v>
      </c>
      <c r="C134" s="5" t="str">
        <f ca="1">OFFSET(Txt_All_Lang[[#Headers],[Message_ID]],MATCH(Txt_Sel_Lang[[#This Row],[Message ID]],Txt_All_Lang[Message_ID],0),MATCH(Lang,Txt_All_Lang[#Headers],0)-1)</f>
        <v>Voit käyttää oikealla olevaa Työtilaa mahdollisiin vastaustasi tukeviin laskelmiin.</v>
      </c>
      <c r="M134"/>
    </row>
    <row r="135" spans="2:13" x14ac:dyDescent="0.4">
      <c r="B135" s="5" t="s">
        <v>296</v>
      </c>
      <c r="C135" s="5" t="str">
        <f ca="1">OFFSET(Txt_All_Lang[[#Headers],[Message_ID]],MATCH(Txt_Sel_Lang[[#This Row],[Message ID]],Txt_All_Lang[Message_ID],0),MATCH(Lang,Txt_All_Lang[#Headers],0)-1)</f>
        <v>Vastaustesi kaavat voivat viitata Työtilan laskelmiin.</v>
      </c>
      <c r="M135"/>
    </row>
    <row r="136" spans="2:13" x14ac:dyDescent="0.4">
      <c r="B136" s="5" t="s">
        <v>297</v>
      </c>
      <c r="C136" s="5" t="str">
        <f ca="1">OFFSET(Txt_All_Lang[[#Headers],[Message_ID]],MATCH(Txt_Sel_Lang[[#This Row],[Message ID]],Txt_All_Lang[Message_ID],0),MATCH(Lang,Txt_All_Lang[#Headers],0)-1)</f>
        <v>Vastauksesi arvostellaan sen mukaan, kuinka täsmällisesti ne vastaavat annettuihin kysymyksiin vaikka tiedot muuttuisivat.</v>
      </c>
      <c r="M136"/>
    </row>
    <row r="137" spans="2:13" x14ac:dyDescent="0.4">
      <c r="B137" s="5" t="s">
        <v>298</v>
      </c>
      <c r="C137" s="5" t="str">
        <f ca="1">OFFSET(Txt_All_Lang[[#Headers],[Message_ID]],MATCH(Txt_Sel_Lang[[#This Row],[Message ID]],Txt_All_Lang[Message_ID],0),MATCH(Lang,Txt_All_Lang[#Headers],0)-1)</f>
        <v>Saat enemmän pisteitä käyttämällä vähemmän funktioita ja matemaattisia operaattoreita työkirjassasi, joten ole mahdollisimman luova vastatessasi!</v>
      </c>
      <c r="M137"/>
    </row>
    <row r="138" spans="2:13" x14ac:dyDescent="0.4">
      <c r="B138" s="5" t="s">
        <v>299</v>
      </c>
      <c r="C138" s="5" t="str">
        <f ca="1">OFFSET(Txt_All_Lang[[#Headers],[Message_ID]],MATCH(Txt_Sel_Lang[[#This Row],[Message ID]],Txt_All_Lang[Message_ID],0),MATCH(Lang,Txt_All_Lang[#Headers],0)-1)</f>
        <v>Taulukko 1 näyttää jokaisen voimistelijan viideltä (5) tuomarilta saamat pisteet</v>
      </c>
      <c r="M138"/>
    </row>
    <row r="139" spans="2:13" x14ac:dyDescent="0.4">
      <c r="B139" s="5" t="s">
        <v>300</v>
      </c>
      <c r="C139" s="5" t="str">
        <f ca="1">OFFSET(Txt_All_Lang[[#Headers],[Message_ID]],MATCH(Txt_Sel_Lang[[#This Row],[Message ID]],Txt_All_Lang[Message_ID],0),MATCH(Lang,Txt_All_Lang[#Headers],0)-1)</f>
        <v>Voimistelijan lopullinen pistemäärä on keskiarvo tuomareiden antamista pisteistä, joista on ensin pudotettu pois korkein ja matalin tuomareiden antama pistemäärä.</v>
      </c>
      <c r="M139"/>
    </row>
    <row r="140" spans="2:13" x14ac:dyDescent="0.4">
      <c r="B140" s="5" t="s">
        <v>301</v>
      </c>
      <c r="C140" s="5" t="str">
        <f ca="1">OFFSET(Txt_All_Lang[[#Headers],[Message_ID]],MATCH(Txt_Sel_Lang[[#This Row],[Message ID]],Txt_All_Lang[Message_ID],0),MATCH(Lang,Txt_All_Lang[#Headers],0)-1)</f>
        <v>Taulukko 2 kertoo jokaisen voimistelijan edustaman maan</v>
      </c>
      <c r="M140"/>
    </row>
    <row r="141" spans="2:13" x14ac:dyDescent="0.4">
      <c r="B141" s="5" t="s">
        <v>302</v>
      </c>
      <c r="C141" s="5" t="str">
        <f ca="1">OFFSET(Txt_All_Lang[[#Headers],[Message_ID]],MATCH(Txt_Sel_Lang[[#This Row],[Message ID]],Txt_All_Lang[Message_ID],0),MATCH(Lang,Txt_All_Lang[#Headers],0)-1)</f>
        <v>Taulukko 3 kertoo jokaisen tuomarin edustaman maan</v>
      </c>
      <c r="M141"/>
    </row>
    <row r="142" spans="2:13" x14ac:dyDescent="0.4">
      <c r="B142" s="5" t="e">
        <f>Txt_All_Lang[[#This Row],[Message_ID]]</f>
        <v>#VALUE!</v>
      </c>
      <c r="C142" s="5" t="e">
        <f ca="1">OFFSET(Txt_All_Lang[[#Headers],[Message_ID]],MATCH(Txt_Sel_Lang[[#This Row],[Message ID]],Txt_All_Lang[Message_ID],0),MATCH(Lang,Txt_All_Lang[#Headers],0)-1)</f>
        <v>#VALUE!</v>
      </c>
      <c r="M142"/>
    </row>
    <row r="143" spans="2:13" x14ac:dyDescent="0.4">
      <c r="B143" s="5" t="e">
        <f>Txt_All_Lang[[#This Row],[Message_ID]]</f>
        <v>#VALUE!</v>
      </c>
      <c r="C143" s="5" t="e">
        <f ca="1">OFFSET(Txt_All_Lang[[#Headers],[Message_ID]],MATCH(Txt_Sel_Lang[[#This Row],[Message ID]],Txt_All_Lang[Message_ID],0),MATCH(Lang,Txt_All_Lang[#Headers],0)-1)</f>
        <v>#VALUE!</v>
      </c>
      <c r="M143"/>
    </row>
    <row r="144" spans="2:13" x14ac:dyDescent="0.4">
      <c r="B144" s="5" t="s">
        <v>303</v>
      </c>
      <c r="C144" s="5" t="str">
        <f ca="1">OFFSET(Txt_All_Lang[[#Headers],[Message_ID]],MATCH(Txt_Sel_Lang[[#This Row],[Message ID]],Txt_All_Lang[Message_ID],0),MATCH(Lang,Txt_All_Lang[#Headers],0)-1)</f>
        <v>Kysymykset</v>
      </c>
      <c r="M144"/>
    </row>
    <row r="145" spans="2:19" x14ac:dyDescent="0.4">
      <c r="B145" s="5" t="s">
        <v>304</v>
      </c>
      <c r="C145" s="5" t="str">
        <f ca="1">OFFSET(Txt_All_Lang[[#Headers],[Message_ID]],MATCH(Txt_Sel_Lang[[#This Row],[Message ID]],Txt_All_Lang[Message_ID],0),MATCH(Lang,Txt_All_Lang[#Headers],0)-1)</f>
        <v>Vastaus</v>
      </c>
      <c r="M145"/>
    </row>
    <row r="146" spans="2:19" x14ac:dyDescent="0.4">
      <c r="B146" s="5" t="s">
        <v>305</v>
      </c>
      <c r="C146" s="5" t="str">
        <f ca="1">OFFSET(Txt_All_Lang[[#Headers],[Message_ID]],MATCH(Txt_Sel_Lang[[#This Row],[Message ID]],Txt_All_Lang[Message_ID],0),MATCH(Lang,Txt_All_Lang[#Headers],0)-1)</f>
        <v>Kenellä voimistelijoista on kolmanneksi (3.) korkein pistemäärä? (Anna vastauksena ainoastaan urheilijan numero)</v>
      </c>
      <c r="M146"/>
    </row>
    <row r="147" spans="2:19" x14ac:dyDescent="0.4">
      <c r="B147" s="5" t="s">
        <v>306</v>
      </c>
      <c r="C147" s="5" t="str">
        <f ca="1">OFFSET(Txt_All_Lang[[#Headers],[Message_ID]],MATCH(Txt_Sel_Lang[[#This Row],[Message ID]],Txt_All_Lang[Message_ID],0),MATCH(Lang,Txt_All_Lang[#Headers],0)-1)</f>
        <v>Mikä on neljänneksi (4.) parhaan voimistelijan edustama maa ja numero? (Anna tulos muodossa Maa-Urheilijan numero)</v>
      </c>
      <c r="M147"/>
    </row>
    <row r="148" spans="2:19" x14ac:dyDescent="0.4">
      <c r="B148" s="5" t="s">
        <v>307</v>
      </c>
      <c r="C148" s="5" t="str">
        <f ca="1">OFFSET(Txt_All_Lang[[#Headers],[Message_ID]],MATCH(Txt_Sel_Lang[[#This Row],[Message ID]],Txt_All_Lang[Message_ID],0),MATCH(Lang,Txt_All_Lang[#Headers],0)-1)</f>
        <v>Kuka tuomareista antoi matalimpia pisteitä voimistelijoille? (Anna vastauksena ainoastaan tuomarin numero)</v>
      </c>
      <c r="M148"/>
    </row>
    <row r="149" spans="2:19" x14ac:dyDescent="0.4">
      <c r="B149" s="5" t="s">
        <v>308</v>
      </c>
      <c r="C149" s="5" t="str">
        <f ca="1">OFFSET(Txt_All_Lang[[#Headers],[Message_ID]],MATCH(Txt_Sel_Lang[[#This Row],[Message ID]],Txt_All_Lang[Message_ID],0),MATCH(Lang,Txt_All_Lang[#Headers],0)-1)</f>
        <v>Minkä tuomarin antamat pisteet hylättiin useimmin? (Anna vastauksena ainoastaan tuomarin numero)</v>
      </c>
      <c r="M149"/>
    </row>
    <row r="150" spans="2:19" x14ac:dyDescent="0.4">
      <c r="B150" s="5" t="s">
        <v>309</v>
      </c>
      <c r="C150" s="5" t="str">
        <f ca="1">OFFSET(Txt_All_Lang[[#Headers],[Message_ID]],MATCH(Txt_Sel_Lang[[#This Row],[Message ID]],Txt_All_Lang[Message_ID],0),MATCH(Lang,Txt_All_Lang[#Headers],0)-1)</f>
        <v>Niissä tapauksissa, joissa urheilijalla ja tuomarilla oli sama maa, kuinka monta kertaa tuomarin antamat pisteet putosivat pois arvostelusta?</v>
      </c>
      <c r="M150"/>
    </row>
    <row r="151" spans="2:19" x14ac:dyDescent="0.4">
      <c r="B151" s="5" t="s">
        <v>310</v>
      </c>
      <c r="C151" s="5" t="str">
        <f ca="1">OFFSET(Txt_All_Lang[[#Headers],[Message_ID]],MATCH(Txt_Sel_Lang[[#This Row],[Message ID]],Txt_All_Lang[Message_ID],0),MATCH(Lang,Txt_All_Lang[#Headers],0)-1)</f>
        <v>Taulukko 1</v>
      </c>
      <c r="L151"/>
      <c r="M151"/>
      <c r="N151"/>
      <c r="O151"/>
      <c r="P151"/>
      <c r="Q151"/>
      <c r="R151"/>
      <c r="S151"/>
    </row>
    <row r="152" spans="2:19" x14ac:dyDescent="0.4">
      <c r="B152" s="5" t="s">
        <v>311</v>
      </c>
      <c r="C152" s="5" t="str">
        <f ca="1">OFFSET(Txt_All_Lang[[#Headers],[Message_ID]],MATCH(Txt_Sel_Lang[[#This Row],[Message ID]],Txt_All_Lang[Message_ID],0),MATCH(Lang,Txt_All_Lang[#Headers],0)-1)</f>
        <v>Urheilijan numero</v>
      </c>
      <c r="L152"/>
      <c r="M152"/>
      <c r="N152"/>
      <c r="O152"/>
      <c r="P152"/>
      <c r="Q152"/>
      <c r="R152"/>
      <c r="S152"/>
    </row>
    <row r="153" spans="2:19" x14ac:dyDescent="0.4">
      <c r="B153" s="5" t="s">
        <v>312</v>
      </c>
      <c r="C153" s="5" t="str">
        <f ca="1">OFFSET(Txt_All_Lang[[#Headers],[Message_ID]],MATCH(Txt_Sel_Lang[[#This Row],[Message ID]],Txt_All_Lang[Message_ID],0),MATCH(Lang,Txt_All_Lang[#Headers],0)-1)</f>
        <v>Tuomarin numero</v>
      </c>
      <c r="L153"/>
      <c r="M153"/>
      <c r="N153"/>
      <c r="O153"/>
      <c r="P153"/>
      <c r="Q153"/>
      <c r="R153"/>
      <c r="S153"/>
    </row>
    <row r="154" spans="2:19" x14ac:dyDescent="0.4">
      <c r="B154" s="5" t="s">
        <v>316</v>
      </c>
      <c r="C154" s="5" t="str">
        <f ca="1">OFFSET(Txt_All_Lang[[#Headers],[Message_ID]],MATCH(Txt_Sel_Lang[[#This Row],[Message ID]],Txt_All_Lang[Message_ID],0),MATCH(Lang,Txt_All_Lang[#Headers],0)-1)</f>
        <v>Taulukko 2</v>
      </c>
      <c r="L154"/>
      <c r="M154"/>
      <c r="N154"/>
      <c r="O154"/>
      <c r="P154"/>
      <c r="Q154"/>
      <c r="R154"/>
      <c r="S154"/>
    </row>
    <row r="155" spans="2:19" x14ac:dyDescent="0.4">
      <c r="B155" s="5" t="s">
        <v>317</v>
      </c>
      <c r="C155" s="5" t="str">
        <f ca="1">OFFSET(Txt_All_Lang[[#Headers],[Message_ID]],MATCH(Txt_Sel_Lang[[#This Row],[Message ID]],Txt_All_Lang[Message_ID],0),MATCH(Lang,Txt_All_Lang[#Headers],0)-1)</f>
        <v>Maa</v>
      </c>
      <c r="L155"/>
      <c r="M155"/>
      <c r="N155"/>
      <c r="O155"/>
      <c r="P155"/>
      <c r="Q155"/>
      <c r="R155"/>
      <c r="S155"/>
    </row>
    <row r="156" spans="2:19" x14ac:dyDescent="0.4">
      <c r="B156" s="5" t="s">
        <v>749</v>
      </c>
      <c r="C156" s="5" t="str">
        <f ca="1">OFFSET(Txt_All_Lang[[#Headers],[Message_ID]],MATCH(Txt_Sel_Lang[[#This Row],[Message ID]],Txt_All_Lang[Message_ID],0),MATCH(Lang,Txt_All_Lang[#Headers],0)-1)</f>
        <v>Urheilijan numero</v>
      </c>
      <c r="L156"/>
      <c r="M156"/>
      <c r="N156"/>
      <c r="O156"/>
      <c r="P156"/>
      <c r="Q156"/>
      <c r="R156"/>
      <c r="S156"/>
    </row>
    <row r="157" spans="2:19" x14ac:dyDescent="0.4">
      <c r="B157" s="5" t="s">
        <v>750</v>
      </c>
      <c r="C157" s="5" t="str">
        <f ca="1">OFFSET(Txt_All_Lang[[#Headers],[Message_ID]],MATCH(Txt_Sel_Lang[[#This Row],[Message ID]],Txt_All_Lang[Message_ID],0),MATCH(Lang,Txt_All_Lang[#Headers],0)-1)</f>
        <v>Taulukko 3</v>
      </c>
      <c r="L157"/>
      <c r="M157"/>
      <c r="N157"/>
      <c r="O157"/>
      <c r="P157"/>
      <c r="Q157"/>
      <c r="R157"/>
      <c r="S157"/>
    </row>
    <row r="158" spans="2:19" x14ac:dyDescent="0.4">
      <c r="B158" s="5" t="s">
        <v>751</v>
      </c>
      <c r="C158" s="5" t="str">
        <f ca="1">OFFSET(Txt_All_Lang[[#Headers],[Message_ID]],MATCH(Txt_Sel_Lang[[#This Row],[Message ID]],Txt_All_Lang[Message_ID],0),MATCH(Lang,Txt_All_Lang[#Headers],0)-1)</f>
        <v>Maa</v>
      </c>
      <c r="L158"/>
      <c r="M158"/>
      <c r="N158"/>
      <c r="O158"/>
      <c r="P158"/>
      <c r="Q158"/>
      <c r="R158"/>
      <c r="S158"/>
    </row>
    <row r="159" spans="2:19" x14ac:dyDescent="0.4">
      <c r="B159" s="5" t="s">
        <v>752</v>
      </c>
      <c r="C159" s="5" t="str">
        <f ca="1">OFFSET(Txt_All_Lang[[#Headers],[Message_ID]],MATCH(Txt_Sel_Lang[[#This Row],[Message ID]],Txt_All_Lang[Message_ID],0),MATCH(Lang,Txt_All_Lang[#Headers],0)-1)</f>
        <v>Tuomarin numero</v>
      </c>
      <c r="L159"/>
      <c r="M159"/>
      <c r="N159"/>
      <c r="O159"/>
      <c r="P159"/>
      <c r="Q159"/>
      <c r="R159"/>
      <c r="S159"/>
    </row>
    <row r="160" spans="2:19" x14ac:dyDescent="0.4">
      <c r="B160" s="5" t="s">
        <v>753</v>
      </c>
      <c r="C160" s="5" t="str">
        <f ca="1">OFFSET(Txt_All_Lang[[#Headers],[Message_ID]],MATCH(Txt_Sel_Lang[[#This Row],[Message ID]],Txt_All_Lang[Message_ID],0),MATCH(Lang,Txt_All_Lang[#Headers],0)-1)</f>
        <v>Excel ehdotuksia</v>
      </c>
      <c r="L160"/>
      <c r="M160"/>
      <c r="N160"/>
      <c r="O160"/>
      <c r="P160"/>
      <c r="Q160"/>
      <c r="R160"/>
      <c r="S160"/>
    </row>
    <row r="161" spans="2:19" x14ac:dyDescent="0.4">
      <c r="B161" s="5" t="s">
        <v>754</v>
      </c>
      <c r="C161" s="5" t="str">
        <f ca="1">OFFSET(Txt_All_Lang[[#Headers],[Message_ID]],MATCH(Txt_Sel_Lang[[#This Row],[Message ID]],Txt_All_Lang[Message_ID],0),MATCH(Lang,Txt_All_Lang[#Headers],0)-1)</f>
        <v>https://excel.uservoice.com/</v>
      </c>
      <c r="L161"/>
      <c r="M161"/>
      <c r="N161"/>
      <c r="O161"/>
      <c r="P161"/>
      <c r="Q161"/>
      <c r="R161"/>
      <c r="S161"/>
    </row>
    <row r="162" spans="2:19" x14ac:dyDescent="0.4">
      <c r="B162" s="5" t="s">
        <v>318</v>
      </c>
      <c r="C162" s="5" t="str">
        <f ca="1">OFFSET(Txt_All_Lang[[#Headers],[Message_ID]],MATCH(Txt_Sel_Lang[[#This Row],[Message ID]],Txt_All_Lang[Message_ID],0),MATCH(Lang,Txt_All_Lang[#Headers],0)-1)</f>
        <v>Valmista tuli! Nyt lähetä kisavastauksesi arvosteltavaksi.</v>
      </c>
      <c r="L162"/>
      <c r="M162"/>
      <c r="N162"/>
      <c r="O162"/>
      <c r="P162"/>
      <c r="Q162"/>
      <c r="R162"/>
      <c r="S162"/>
    </row>
    <row r="163" spans="2:19" x14ac:dyDescent="0.4">
      <c r="B163" s="5" t="s">
        <v>319</v>
      </c>
      <c r="C163" s="5" t="str">
        <f ca="1">OFFSET(Txt_All_Lang[[#Headers],[Message_ID]],MATCH(Txt_Sel_Lang[[#This Row],[Message ID]],Txt_All_Lang[Message_ID],0),MATCH(Lang,Txt_All_Lang[#Headers],0)-1)</f>
        <v>Tallenna tämä valmis työkirja ".xlsx"-tyyppiseksi Excel-tiedostoksi.</v>
      </c>
      <c r="L163"/>
      <c r="M163"/>
      <c r="N163"/>
      <c r="O163"/>
      <c r="P163"/>
      <c r="Q163"/>
      <c r="R163"/>
      <c r="S163"/>
    </row>
    <row r="164" spans="2:19" x14ac:dyDescent="0.4">
      <c r="B164" s="5" t="s">
        <v>320</v>
      </c>
      <c r="C164" s="5" t="str">
        <f ca="1">OFFSET(Txt_All_Lang[[#Headers],[Message_ID]],MATCH(Txt_Sel_Lang[[#This Row],[Message ID]],Txt_All_Lang[Message_ID],0),MATCH(Lang,Txt_All_Lang[#Headers],0)-1)</f>
        <v>Lähetä se sähköpostin liitteenä osoitteeseen &lt;CompEmail&gt;</v>
      </c>
      <c r="L164"/>
      <c r="M164"/>
      <c r="N164"/>
      <c r="O164"/>
      <c r="P164"/>
      <c r="Q164"/>
      <c r="R164"/>
      <c r="S164"/>
    </row>
    <row r="165" spans="2:19" x14ac:dyDescent="0.4">
      <c r="B165" s="5" t="s">
        <v>321</v>
      </c>
      <c r="C165" s="5" t="str">
        <f ca="1">OFFSET(Txt_All_Lang[[#Headers],[Message_ID]],MATCH(Txt_Sel_Lang[[#This Row],[Message ID]],Txt_All_Lang[Message_ID],0),MATCH(Lang,Txt_All_Lang[#Headers],0)-1)</f>
        <v>Huomaa! Varmista, että lähetät sähköpostin varmasti samasta osoitteesta, josta kirjaudut Excel-yhteisösivustolle ja jota olet käyttänyt mm. tykkäämiseen yhteisösivustolla.</v>
      </c>
      <c r="L165"/>
      <c r="M165"/>
      <c r="N165"/>
      <c r="O165"/>
      <c r="P165"/>
      <c r="Q165"/>
      <c r="R165"/>
      <c r="S165"/>
    </row>
    <row r="166" spans="2:19" x14ac:dyDescent="0.4">
      <c r="B166" s="5" t="s">
        <v>322</v>
      </c>
      <c r="C166" s="5" t="str">
        <f ca="1">OFFSET(Txt_All_Lang[[#Headers],[Message_ID]],MATCH(Txt_Sel_Lang[[#This Row],[Message ID]],Txt_All_Lang[Message_ID],0),MATCH(Lang,Txt_All_Lang[#Headers],0)-1)</f>
        <v>Julkaise Rytmisen kaavavoimistelun vastauksesi kuva sivulla &lt;CompURL&gt;</v>
      </c>
      <c r="L166"/>
      <c r="M166"/>
      <c r="N166"/>
      <c r="O166"/>
      <c r="P166"/>
      <c r="Q166"/>
      <c r="R166"/>
      <c r="S166"/>
    </row>
    <row r="167" spans="2:19" x14ac:dyDescent="0.4">
      <c r="B167" s="5" t="s">
        <v>323</v>
      </c>
      <c r="C167" s="5" t="str">
        <f ca="1">OFFSET(Txt_All_Lang[[#Headers],[Message_ID]],MATCH(Txt_Sel_Lang[[#This Row],[Message ID]],Txt_All_Lang[Message_ID],0),MATCH(Lang,Txt_All_Lang[#Headers],0)-1)</f>
        <v>Jokainen vastausajan sisällä saamasi tykkäys ("Like") yhteisösivustolla tuo sinulle lisäpisteitä lajin 2 ohjeiden mukaisesti. Katso alla olevat tarkemmat ohjeet julkaisemisesta.</v>
      </c>
      <c r="L167"/>
      <c r="M167"/>
      <c r="N167"/>
      <c r="O167"/>
      <c r="P167"/>
      <c r="Q167"/>
      <c r="R167"/>
      <c r="S167"/>
    </row>
    <row r="168" spans="2:19" x14ac:dyDescent="0.4">
      <c r="B168" s="5" t="s">
        <v>324</v>
      </c>
      <c r="C168" s="5" t="str">
        <f ca="1">OFFSET(Txt_All_Lang[[#Headers],[Message_ID]],MATCH(Txt_Sel_Lang[[#This Row],[Message ID]],Txt_All_Lang[Message_ID],0),MATCH(Lang,Txt_All_Lang[#Headers],0)-1)</f>
        <v>Kiitos osallistumisestasi Excelin SM-kisoihin!</v>
      </c>
      <c r="L168"/>
      <c r="M168"/>
      <c r="N168"/>
      <c r="O168"/>
      <c r="P168"/>
      <c r="Q168"/>
      <c r="R168"/>
      <c r="S168"/>
    </row>
    <row r="169" spans="2:19" x14ac:dyDescent="0.4">
      <c r="B169" s="5" t="s">
        <v>325</v>
      </c>
      <c r="C169" s="5" t="str">
        <f ca="1">OFFSET(Txt_All_Lang[[#Headers],[Message_ID]],MATCH(Txt_Sel_Lang[[#This Row],[Message ID]],Txt_All_Lang[Message_ID],0),MATCH(Lang,Txt_All_Lang[#Headers],0)-1)</f>
        <v>Käy tarkastamassa osoitteesta &lt;CompURL&gt; kisapäivitykset.</v>
      </c>
      <c r="L169"/>
      <c r="M169"/>
      <c r="N169"/>
      <c r="O169"/>
      <c r="P169"/>
      <c r="Q169"/>
      <c r="R169"/>
      <c r="S169"/>
    </row>
    <row r="170" spans="2:19" x14ac:dyDescent="0.4">
      <c r="B170" s="5" t="s">
        <v>326</v>
      </c>
      <c r="C170" s="5" t="str">
        <f ca="1">OFFSET(Txt_All_Lang[[#Headers],[Message_ID]],MATCH(Txt_Sel_Lang[[#This Row],[Message ID]],Txt_All_Lang[Message_ID],0),MATCH(Lang,Txt_All_Lang[#Headers],0)-1)</f>
        <v>Miten kuva julkaistaan Excel-yhteisösivulle</v>
      </c>
      <c r="L170"/>
      <c r="M170"/>
      <c r="N170"/>
      <c r="O170"/>
      <c r="P170"/>
      <c r="Q170"/>
      <c r="R170"/>
      <c r="S170"/>
    </row>
    <row r="171" spans="2:19" x14ac:dyDescent="0.4">
      <c r="B171" s="5" t="s">
        <v>327</v>
      </c>
      <c r="C171" s="5" t="str">
        <f ca="1">OFFSET(Txt_All_Lang[[#Headers],[Message_ID]],MATCH(Txt_Sel_Lang[[#This Row],[Message ID]],Txt_All_Lang[Message_ID],0),MATCH(Lang,Txt_All_Lang[#Headers],0)-1)</f>
        <v>Mene osoitteeseen &lt;CompURL&gt; (varmista, että ole kirjautuneena sisään)</v>
      </c>
      <c r="L171"/>
      <c r="M171"/>
      <c r="N171"/>
      <c r="O171"/>
      <c r="P171"/>
      <c r="Q171"/>
      <c r="R171"/>
      <c r="S171"/>
    </row>
    <row r="172" spans="2:19" x14ac:dyDescent="0.4">
      <c r="B172" s="5" t="s">
        <v>328</v>
      </c>
      <c r="C172" s="5" t="str">
        <f ca="1">OFFSET(Txt_All_Lang[[#Headers],[Message_ID]],MATCH(Txt_Sel_Lang[[#This Row],[Message ID]],Txt_All_Lang[Message_ID],0),MATCH(Lang,Txt_All_Lang[#Headers],0)-1)</f>
        <v>Etsi viesti, josta latasit tämän tehtävätyökirjan.</v>
      </c>
      <c r="L172"/>
      <c r="M172"/>
      <c r="N172"/>
      <c r="O172"/>
      <c r="P172"/>
      <c r="Q172"/>
      <c r="R172"/>
      <c r="S172"/>
    </row>
    <row r="173" spans="2:19" x14ac:dyDescent="0.4">
      <c r="B173" s="5" t="s">
        <v>329</v>
      </c>
      <c r="C173" s="5" t="str">
        <f ca="1">OFFSET(Txt_All_Lang[[#Headers],[Message_ID]],MATCH(Txt_Sel_Lang[[#This Row],[Message ID]],Txt_All_Lang[Message_ID],0),MATCH(Lang,Txt_All_Lang[#Headers],0)-1)</f>
        <v>Klikkaa "Reply"-painiketta</v>
      </c>
      <c r="L173"/>
      <c r="M173"/>
      <c r="N173"/>
      <c r="O173"/>
      <c r="P173"/>
      <c r="Q173"/>
      <c r="R173"/>
      <c r="S173"/>
    </row>
    <row r="174" spans="2:19" x14ac:dyDescent="0.4">
      <c r="B174" s="5" t="s">
        <v>330</v>
      </c>
      <c r="C174" s="5" t="str">
        <f ca="1">OFFSET(Txt_All_Lang[[#Headers],[Message_ID]],MATCH(Txt_Sel_Lang[[#This Row],[Message ID]],Txt_All_Lang[Message_ID],0),MATCH(Lang,Txt_All_Lang[#Headers],0)-1)</f>
        <v>Klikkaa "Photos"-painiketta (kameraikoni)</v>
      </c>
      <c r="L174"/>
      <c r="M174"/>
      <c r="N174"/>
      <c r="O174"/>
      <c r="P174"/>
      <c r="Q174"/>
      <c r="R174"/>
      <c r="S174"/>
    </row>
    <row r="175" spans="2:19" x14ac:dyDescent="0.4">
      <c r="B175" s="5" t="s">
        <v>331</v>
      </c>
      <c r="C175" s="5" t="str">
        <f ca="1">OFFSET(Txt_All_Lang[[#Headers],[Message_ID]],MATCH(Txt_Sel_Lang[[#This Row],[Message ID]],Txt_All_Lang[Message_ID],0),MATCH(Lang,Txt_All_Lang[#Headers],0)-1)</f>
        <v>Klikkaa "Choose Files"-painiketta.</v>
      </c>
      <c r="L175"/>
      <c r="M175"/>
      <c r="N175"/>
      <c r="O175"/>
      <c r="P175"/>
      <c r="Q175"/>
      <c r="R175"/>
      <c r="S175"/>
    </row>
    <row r="176" spans="2:19" x14ac:dyDescent="0.4">
      <c r="B176" s="5" t="s">
        <v>332</v>
      </c>
      <c r="C176" s="5" t="str">
        <f ca="1">OFFSET(Txt_All_Lang[[#Headers],[Message_ID]],MATCH(Txt_Sel_Lang[[#This Row],[Message ID]],Txt_All_Lang[Message_ID],0),MATCH(Lang,Txt_All_Lang[#Headers],0)-1)</f>
        <v>Selaimeen avautuu ikkuna jossa voit valita kuvatiedoston, jonka haluat julkaista.</v>
      </c>
      <c r="L176"/>
      <c r="M176"/>
      <c r="N176"/>
      <c r="O176"/>
      <c r="P176"/>
      <c r="Q176"/>
      <c r="R176"/>
      <c r="S176"/>
    </row>
    <row r="177" spans="2:19" x14ac:dyDescent="0.4">
      <c r="B177" s="5" t="s">
        <v>333</v>
      </c>
      <c r="C177" s="5" t="str">
        <f ca="1">OFFSET(Txt_All_Lang[[#Headers],[Message_ID]],MATCH(Txt_Sel_Lang[[#This Row],[Message ID]],Txt_All_Lang[Message_ID],0),MATCH(Lang,Txt_All_Lang[#Headers],0)-1)</f>
        <v>Kun kuvatiedosto on ladattu palveluun klikkaa "Done"-painiketta oikeassa alakulmassa.</v>
      </c>
      <c r="L177"/>
      <c r="M177"/>
      <c r="N177"/>
      <c r="O177"/>
      <c r="P177"/>
      <c r="Q177"/>
      <c r="R177"/>
      <c r="S177"/>
    </row>
    <row r="178" spans="2:19" x14ac:dyDescent="0.4">
      <c r="B178" s="5" t="s">
        <v>334</v>
      </c>
      <c r="C178" s="5" t="str">
        <f ca="1">OFFSET(Txt_All_Lang[[#Headers],[Message_ID]],MATCH(Txt_Sel_Lang[[#This Row],[Message ID]],Txt_All_Lang[Message_ID],0),MATCH(Lang,Txt_All_Lang[#Headers],0)-1)</f>
        <v>Klikkaa "Post"-painiketta oikeassa alakulmassa julkaistaksesi kuvan.</v>
      </c>
      <c r="L178"/>
      <c r="M178"/>
      <c r="N178"/>
      <c r="O178"/>
      <c r="P178"/>
      <c r="Q178"/>
      <c r="R178"/>
      <c r="S178"/>
    </row>
    <row r="179" spans="2:19" x14ac:dyDescent="0.4">
      <c r="B179" s="5" t="s">
        <v>335</v>
      </c>
      <c r="C179" s="5" t="str">
        <f ca="1">OFFSET(Txt_All_Lang[[#Headers],[Message_ID]],MATCH(Txt_Sel_Lang[[#This Row],[Message ID]],Txt_All_Lang[Message_ID],0),MATCH(Lang,Txt_All_Lang[#Headers],0)-1)</f>
        <v>Siinä kaikki! Kuvasi on nyt julkaistu yhteisöpalveluun.</v>
      </c>
      <c r="L179"/>
      <c r="M179"/>
      <c r="N179"/>
      <c r="O179"/>
      <c r="P179"/>
      <c r="Q179"/>
      <c r="R179"/>
      <c r="S179"/>
    </row>
    <row r="180" spans="2:19" x14ac:dyDescent="0.4">
      <c r="L180"/>
      <c r="M180"/>
      <c r="N180"/>
      <c r="O180"/>
      <c r="P180"/>
      <c r="Q180"/>
      <c r="R180"/>
      <c r="S180"/>
    </row>
    <row r="181" spans="2:19" x14ac:dyDescent="0.4">
      <c r="L181"/>
      <c r="M181"/>
      <c r="N181"/>
      <c r="O181"/>
      <c r="P181"/>
      <c r="Q181"/>
      <c r="R181"/>
      <c r="S181"/>
    </row>
    <row r="182" spans="2:19" x14ac:dyDescent="0.4">
      <c r="L182"/>
      <c r="M182"/>
      <c r="N182"/>
      <c r="O182"/>
      <c r="P182"/>
      <c r="Q182"/>
      <c r="R182"/>
      <c r="S182"/>
    </row>
    <row r="183" spans="2:19" x14ac:dyDescent="0.4">
      <c r="L183"/>
      <c r="M183"/>
      <c r="N183"/>
      <c r="O183"/>
      <c r="P183"/>
      <c r="Q183"/>
      <c r="R183"/>
      <c r="S183"/>
    </row>
    <row r="184" spans="2:19" x14ac:dyDescent="0.4">
      <c r="B184" s="1" t="s">
        <v>8</v>
      </c>
      <c r="C184" s="1" t="s">
        <v>4</v>
      </c>
      <c r="D184" s="1" t="s">
        <v>6</v>
      </c>
      <c r="E184" s="1" t="s">
        <v>7</v>
      </c>
      <c r="F184" s="1" t="s">
        <v>547</v>
      </c>
      <c r="G184" s="1" t="s">
        <v>548</v>
      </c>
      <c r="H184" s="1" t="s">
        <v>411</v>
      </c>
      <c r="I184" s="1" t="s">
        <v>466</v>
      </c>
      <c r="J184" s="1" t="s">
        <v>859</v>
      </c>
      <c r="L184"/>
      <c r="M184"/>
      <c r="N184"/>
      <c r="O184"/>
      <c r="P184"/>
      <c r="Q184"/>
      <c r="R184"/>
      <c r="S184"/>
    </row>
    <row r="185" spans="2:19" x14ac:dyDescent="0.4">
      <c r="B185" s="1" t="s">
        <v>76</v>
      </c>
      <c r="C185" s="1" t="s">
        <v>860</v>
      </c>
      <c r="D185" s="1" t="s">
        <v>861</v>
      </c>
      <c r="E185" s="1" t="s">
        <v>927</v>
      </c>
      <c r="F185" s="1" t="s">
        <v>985</v>
      </c>
      <c r="G185" s="1" t="s">
        <v>986</v>
      </c>
      <c r="H185" s="1" t="s">
        <v>1310</v>
      </c>
      <c r="I185" s="1" t="s">
        <v>987</v>
      </c>
      <c r="J185" s="1" t="s">
        <v>1212</v>
      </c>
      <c r="L185"/>
      <c r="M185"/>
      <c r="N185"/>
      <c r="O185"/>
      <c r="P185"/>
      <c r="Q185"/>
      <c r="R185"/>
      <c r="S185"/>
    </row>
    <row r="186" spans="2:19" x14ac:dyDescent="0.4">
      <c r="B186" s="1" t="s">
        <v>77</v>
      </c>
      <c r="C186" s="1" t="s">
        <v>59</v>
      </c>
      <c r="D186" s="1" t="s">
        <v>91</v>
      </c>
      <c r="E186" s="1" t="s">
        <v>549</v>
      </c>
      <c r="F186" s="1" t="s">
        <v>595</v>
      </c>
      <c r="G186" s="1" t="s">
        <v>643</v>
      </c>
      <c r="H186" s="1" t="s">
        <v>413</v>
      </c>
      <c r="I186" s="1" t="s">
        <v>467</v>
      </c>
      <c r="J186" s="1" t="s">
        <v>1213</v>
      </c>
      <c r="L186"/>
      <c r="M186"/>
      <c r="N186"/>
      <c r="O186"/>
      <c r="P186"/>
      <c r="Q186"/>
      <c r="R186"/>
      <c r="S186"/>
    </row>
    <row r="187" spans="2:19" x14ac:dyDescent="0.4">
      <c r="B187" s="1" t="s">
        <v>78</v>
      </c>
      <c r="C187" s="1" t="s">
        <v>49</v>
      </c>
      <c r="D187" s="1" t="s">
        <v>92</v>
      </c>
      <c r="E187" s="1" t="s">
        <v>550</v>
      </c>
      <c r="F187" s="1" t="s">
        <v>596</v>
      </c>
      <c r="G187" s="1" t="s">
        <v>644</v>
      </c>
      <c r="H187" s="1" t="s">
        <v>414</v>
      </c>
      <c r="I187" s="1" t="s">
        <v>468</v>
      </c>
      <c r="J187" s="1" t="s">
        <v>1214</v>
      </c>
      <c r="L187"/>
      <c r="M187"/>
      <c r="N187"/>
      <c r="O187"/>
      <c r="P187"/>
      <c r="Q187"/>
      <c r="R187"/>
      <c r="S187"/>
    </row>
    <row r="188" spans="2:19" x14ac:dyDescent="0.4">
      <c r="B188" s="1" t="s">
        <v>79</v>
      </c>
      <c r="C188" s="1" t="s">
        <v>50</v>
      </c>
      <c r="D188" s="1" t="s">
        <v>93</v>
      </c>
      <c r="E188" s="1" t="s">
        <v>551</v>
      </c>
      <c r="F188" s="1" t="s">
        <v>597</v>
      </c>
      <c r="G188" s="1" t="s">
        <v>645</v>
      </c>
      <c r="H188" s="1" t="s">
        <v>415</v>
      </c>
      <c r="I188" s="1" t="s">
        <v>469</v>
      </c>
      <c r="J188" s="1" t="s">
        <v>1215</v>
      </c>
      <c r="L188"/>
      <c r="M188"/>
      <c r="N188"/>
      <c r="O188"/>
      <c r="P188"/>
      <c r="Q188"/>
      <c r="R188"/>
      <c r="S188"/>
    </row>
    <row r="189" spans="2:19" x14ac:dyDescent="0.4">
      <c r="B189" s="1" t="s">
        <v>80</v>
      </c>
      <c r="C189" s="1" t="s">
        <v>51</v>
      </c>
      <c r="D189" s="1" t="s">
        <v>94</v>
      </c>
      <c r="E189" s="1" t="s">
        <v>552</v>
      </c>
      <c r="F189" s="1" t="s">
        <v>598</v>
      </c>
      <c r="G189" s="1" t="s">
        <v>646</v>
      </c>
      <c r="H189" s="1" t="s">
        <v>416</v>
      </c>
      <c r="I189" s="1" t="s">
        <v>470</v>
      </c>
      <c r="J189" s="1" t="s">
        <v>1216</v>
      </c>
      <c r="L189"/>
      <c r="M189"/>
      <c r="N189"/>
      <c r="O189"/>
      <c r="P189"/>
      <c r="Q189"/>
      <c r="R189"/>
      <c r="S189"/>
    </row>
    <row r="190" spans="2:19" x14ac:dyDescent="0.4">
      <c r="B190" s="1" t="s">
        <v>81</v>
      </c>
      <c r="C190" s="1" t="s">
        <v>60</v>
      </c>
      <c r="D190" s="1" t="s">
        <v>95</v>
      </c>
      <c r="E190" s="1" t="s">
        <v>553</v>
      </c>
      <c r="F190" s="1" t="s">
        <v>599</v>
      </c>
      <c r="G190" s="1" t="s">
        <v>647</v>
      </c>
      <c r="H190" s="1" t="s">
        <v>417</v>
      </c>
      <c r="I190" s="1" t="s">
        <v>471</v>
      </c>
      <c r="J190" s="1" t="s">
        <v>1217</v>
      </c>
      <c r="L190"/>
      <c r="M190"/>
      <c r="N190"/>
      <c r="O190"/>
      <c r="P190"/>
      <c r="Q190"/>
      <c r="R190"/>
      <c r="S190"/>
    </row>
    <row r="191" spans="2:19" x14ac:dyDescent="0.4">
      <c r="B191" s="1" t="s">
        <v>82</v>
      </c>
      <c r="C191" s="1" t="s">
        <v>61</v>
      </c>
      <c r="D191" s="1" t="s">
        <v>96</v>
      </c>
      <c r="E191" s="1" t="s">
        <v>554</v>
      </c>
      <c r="F191" s="1" t="s">
        <v>600</v>
      </c>
      <c r="G191" s="1" t="s">
        <v>648</v>
      </c>
      <c r="H191" s="1" t="s">
        <v>418</v>
      </c>
      <c r="I191" s="1" t="s">
        <v>472</v>
      </c>
      <c r="J191" s="1" t="s">
        <v>1218</v>
      </c>
      <c r="L191"/>
      <c r="M191"/>
      <c r="N191"/>
      <c r="O191"/>
      <c r="P191"/>
      <c r="Q191"/>
      <c r="R191"/>
      <c r="S191"/>
    </row>
    <row r="192" spans="2:19" x14ac:dyDescent="0.4">
      <c r="B192" s="1" t="s">
        <v>83</v>
      </c>
      <c r="C192" s="1" t="s">
        <v>53</v>
      </c>
      <c r="D192" s="1" t="s">
        <v>97</v>
      </c>
      <c r="E192" s="1" t="s">
        <v>555</v>
      </c>
      <c r="F192" s="1" t="s">
        <v>601</v>
      </c>
      <c r="G192" s="1" t="s">
        <v>649</v>
      </c>
      <c r="H192" s="1" t="s">
        <v>419</v>
      </c>
      <c r="I192" s="1" t="s">
        <v>473</v>
      </c>
      <c r="J192" s="1" t="s">
        <v>1219</v>
      </c>
      <c r="L192"/>
      <c r="M192"/>
      <c r="N192"/>
      <c r="O192"/>
      <c r="P192"/>
      <c r="Q192"/>
      <c r="R192"/>
      <c r="S192"/>
    </row>
    <row r="193" spans="2:19" x14ac:dyDescent="0.4">
      <c r="B193" s="1" t="s">
        <v>84</v>
      </c>
      <c r="C193" s="1" t="s">
        <v>525</v>
      </c>
      <c r="D193" s="1" t="s">
        <v>526</v>
      </c>
      <c r="E193" s="1" t="s">
        <v>557</v>
      </c>
      <c r="F193" s="1" t="s">
        <v>602</v>
      </c>
      <c r="G193" s="1" t="s">
        <v>650</v>
      </c>
      <c r="H193" s="1" t="s">
        <v>527</v>
      </c>
      <c r="I193" s="1" t="s">
        <v>528</v>
      </c>
      <c r="J193" s="1" t="s">
        <v>1220</v>
      </c>
      <c r="L193"/>
      <c r="M193"/>
      <c r="N193"/>
      <c r="O193"/>
      <c r="P193"/>
      <c r="Q193"/>
      <c r="R193"/>
      <c r="S193"/>
    </row>
    <row r="194" spans="2:19" x14ac:dyDescent="0.4">
      <c r="B194" s="1" t="s">
        <v>85</v>
      </c>
      <c r="C194" s="1" t="s">
        <v>101</v>
      </c>
      <c r="D194" s="1" t="s">
        <v>100</v>
      </c>
      <c r="E194" s="1" t="s">
        <v>556</v>
      </c>
      <c r="F194" s="1" t="s">
        <v>603</v>
      </c>
      <c r="G194" s="1" t="s">
        <v>651</v>
      </c>
      <c r="H194" s="1" t="s">
        <v>420</v>
      </c>
      <c r="I194" s="1" t="s">
        <v>474</v>
      </c>
      <c r="L194"/>
      <c r="M194"/>
      <c r="N194"/>
      <c r="O194"/>
      <c r="P194"/>
      <c r="Q194"/>
      <c r="R194"/>
      <c r="S194"/>
    </row>
    <row r="195" spans="2:19" x14ac:dyDescent="0.4">
      <c r="B195" s="1" t="s">
        <v>86</v>
      </c>
      <c r="C195" s="1" t="s">
        <v>529</v>
      </c>
      <c r="D195" s="1" t="s">
        <v>530</v>
      </c>
      <c r="E195" s="1" t="s">
        <v>604</v>
      </c>
      <c r="F195" s="1" t="s">
        <v>607</v>
      </c>
      <c r="G195" s="1" t="s">
        <v>652</v>
      </c>
      <c r="H195" s="1" t="s">
        <v>531</v>
      </c>
      <c r="I195" s="1" t="s">
        <v>532</v>
      </c>
      <c r="L195"/>
      <c r="M195"/>
      <c r="N195"/>
      <c r="O195"/>
      <c r="P195"/>
      <c r="Q195"/>
      <c r="R195"/>
      <c r="S195"/>
    </row>
    <row r="196" spans="2:19" x14ac:dyDescent="0.4">
      <c r="B196" s="1" t="s">
        <v>87</v>
      </c>
      <c r="C196" s="1" t="s">
        <v>102</v>
      </c>
      <c r="D196" s="1" t="s">
        <v>103</v>
      </c>
      <c r="E196" s="1" t="s">
        <v>558</v>
      </c>
      <c r="F196" s="1" t="s">
        <v>608</v>
      </c>
      <c r="G196" s="1" t="s">
        <v>653</v>
      </c>
      <c r="H196" s="1" t="s">
        <v>421</v>
      </c>
      <c r="I196" s="1" t="s">
        <v>475</v>
      </c>
      <c r="L196"/>
      <c r="M196"/>
      <c r="N196"/>
      <c r="O196"/>
      <c r="P196"/>
      <c r="Q196"/>
      <c r="R196"/>
      <c r="S196"/>
    </row>
    <row r="197" spans="2:19" x14ac:dyDescent="0.4">
      <c r="B197" s="1" t="s">
        <v>88</v>
      </c>
      <c r="C197" s="1" t="s">
        <v>1306</v>
      </c>
      <c r="H197" s="1" t="s">
        <v>1305</v>
      </c>
      <c r="L197"/>
      <c r="M197"/>
      <c r="N197"/>
      <c r="O197"/>
      <c r="P197"/>
      <c r="Q197"/>
      <c r="R197"/>
      <c r="S197"/>
    </row>
    <row r="198" spans="2:19" x14ac:dyDescent="0.4">
      <c r="B198" s="1" t="s">
        <v>89</v>
      </c>
      <c r="C198" s="1" t="s">
        <v>21</v>
      </c>
      <c r="D198" s="1" t="s">
        <v>98</v>
      </c>
      <c r="E198" s="1" t="s">
        <v>559</v>
      </c>
      <c r="F198" s="1" t="s">
        <v>605</v>
      </c>
      <c r="G198" s="1" t="s">
        <v>654</v>
      </c>
      <c r="H198" s="1" t="s">
        <v>422</v>
      </c>
      <c r="I198" s="1" t="s">
        <v>476</v>
      </c>
      <c r="J198" s="1" t="s">
        <v>1221</v>
      </c>
      <c r="L198"/>
      <c r="M198"/>
      <c r="N198"/>
      <c r="O198"/>
      <c r="P198"/>
      <c r="Q198"/>
      <c r="R198"/>
      <c r="S198"/>
    </row>
    <row r="199" spans="2:19" x14ac:dyDescent="0.4">
      <c r="B199" s="1" t="s">
        <v>134</v>
      </c>
      <c r="C199" s="1" t="s">
        <v>37</v>
      </c>
      <c r="D199" s="1" t="s">
        <v>99</v>
      </c>
      <c r="E199" s="1" t="s">
        <v>560</v>
      </c>
      <c r="F199" s="1" t="s">
        <v>606</v>
      </c>
      <c r="G199" s="1" t="s">
        <v>655</v>
      </c>
      <c r="H199" s="1" t="s">
        <v>423</v>
      </c>
      <c r="I199" s="1" t="s">
        <v>477</v>
      </c>
      <c r="J199" s="1" t="s">
        <v>1222</v>
      </c>
      <c r="L199"/>
      <c r="M199"/>
      <c r="N199"/>
      <c r="O199"/>
      <c r="P199"/>
      <c r="Q199"/>
      <c r="R199"/>
      <c r="S199"/>
    </row>
    <row r="200" spans="2:19" x14ac:dyDescent="0.4">
      <c r="B200" s="1" t="s">
        <v>246</v>
      </c>
      <c r="C200" s="1" t="s">
        <v>48</v>
      </c>
      <c r="D200" s="1" t="s">
        <v>239</v>
      </c>
      <c r="E200" s="1" t="s">
        <v>561</v>
      </c>
      <c r="F200" s="1" t="s">
        <v>611</v>
      </c>
      <c r="G200" s="1" t="s">
        <v>656</v>
      </c>
      <c r="H200" s="1" t="s">
        <v>424</v>
      </c>
      <c r="I200" s="1" t="s">
        <v>478</v>
      </c>
      <c r="J200" s="1" t="s">
        <v>1223</v>
      </c>
      <c r="L200"/>
      <c r="M200"/>
      <c r="N200"/>
      <c r="O200"/>
      <c r="P200"/>
      <c r="Q200"/>
      <c r="R200"/>
      <c r="S200"/>
    </row>
    <row r="201" spans="2:19" x14ac:dyDescent="0.4">
      <c r="B201" s="1" t="s">
        <v>247</v>
      </c>
      <c r="C201" s="1" t="s">
        <v>34</v>
      </c>
      <c r="D201" s="1" t="s">
        <v>248</v>
      </c>
      <c r="E201" s="1" t="s">
        <v>562</v>
      </c>
      <c r="F201" s="1" t="s">
        <v>612</v>
      </c>
      <c r="G201" s="1" t="s">
        <v>657</v>
      </c>
      <c r="H201" s="1" t="s">
        <v>425</v>
      </c>
      <c r="I201" s="1" t="s">
        <v>479</v>
      </c>
      <c r="J201" s="1" t="s">
        <v>1224</v>
      </c>
      <c r="L201"/>
      <c r="M201"/>
      <c r="N201"/>
      <c r="O201"/>
      <c r="P201"/>
      <c r="Q201"/>
      <c r="R201"/>
      <c r="S201"/>
    </row>
    <row r="202" spans="2:19" x14ac:dyDescent="0.4">
      <c r="B202" s="1" t="s">
        <v>427</v>
      </c>
      <c r="C202" s="1" t="s">
        <v>336</v>
      </c>
      <c r="D202" s="1" t="s">
        <v>249</v>
      </c>
      <c r="E202" s="1" t="s">
        <v>563</v>
      </c>
      <c r="F202" s="1" t="s">
        <v>613</v>
      </c>
      <c r="G202" s="1" t="s">
        <v>658</v>
      </c>
      <c r="H202" s="1" t="s">
        <v>426</v>
      </c>
      <c r="I202" s="1" t="s">
        <v>480</v>
      </c>
      <c r="J202" s="1" t="s">
        <v>1225</v>
      </c>
      <c r="L202"/>
      <c r="M202"/>
      <c r="N202"/>
      <c r="O202"/>
      <c r="P202"/>
      <c r="Q202"/>
      <c r="R202"/>
      <c r="S202"/>
    </row>
    <row r="203" spans="2:19" x14ac:dyDescent="0.4">
      <c r="B203" s="1" t="s">
        <v>428</v>
      </c>
      <c r="C203" s="1" t="s">
        <v>47</v>
      </c>
      <c r="D203" s="1" t="s">
        <v>397</v>
      </c>
      <c r="E203" s="1" t="s">
        <v>564</v>
      </c>
      <c r="F203" s="1" t="s">
        <v>614</v>
      </c>
      <c r="G203" s="1" t="s">
        <v>659</v>
      </c>
      <c r="H203" s="1" t="s">
        <v>430</v>
      </c>
      <c r="I203" s="1" t="s">
        <v>481</v>
      </c>
      <c r="J203" s="1" t="s">
        <v>1226</v>
      </c>
      <c r="L203"/>
      <c r="M203"/>
      <c r="N203"/>
      <c r="O203"/>
      <c r="P203"/>
      <c r="Q203"/>
      <c r="R203"/>
      <c r="S203"/>
    </row>
    <row r="204" spans="2:19" x14ac:dyDescent="0.4">
      <c r="B204" s="1" t="s">
        <v>429</v>
      </c>
      <c r="C204" s="1" t="s">
        <v>65</v>
      </c>
      <c r="D204" s="1" t="s">
        <v>65</v>
      </c>
      <c r="E204" s="1" t="s">
        <v>565</v>
      </c>
      <c r="F204" s="1" t="s">
        <v>615</v>
      </c>
      <c r="G204" s="1" t="s">
        <v>660</v>
      </c>
      <c r="H204" s="1" t="s">
        <v>431</v>
      </c>
      <c r="I204" s="1" t="s">
        <v>482</v>
      </c>
      <c r="J204" s="1" t="s">
        <v>1227</v>
      </c>
      <c r="L204"/>
      <c r="M204"/>
      <c r="N204"/>
      <c r="O204"/>
      <c r="P204"/>
      <c r="Q204"/>
      <c r="R204"/>
      <c r="S204"/>
    </row>
    <row r="205" spans="2:19" x14ac:dyDescent="0.4">
      <c r="B205" s="1" t="s">
        <v>104</v>
      </c>
      <c r="C205" s="1" t="s">
        <v>24</v>
      </c>
      <c r="D205" s="1" t="s">
        <v>240</v>
      </c>
      <c r="E205" s="1" t="s">
        <v>566</v>
      </c>
      <c r="F205" s="1" t="s">
        <v>616</v>
      </c>
      <c r="G205" s="1" t="s">
        <v>1052</v>
      </c>
      <c r="H205" s="1" t="s">
        <v>432</v>
      </c>
      <c r="I205" s="1" t="s">
        <v>483</v>
      </c>
      <c r="J205" s="1" t="s">
        <v>1228</v>
      </c>
      <c r="L205"/>
      <c r="M205"/>
      <c r="N205"/>
      <c r="O205"/>
      <c r="P205"/>
      <c r="Q205"/>
      <c r="R205"/>
      <c r="S205"/>
    </row>
    <row r="206" spans="2:19" x14ac:dyDescent="0.4">
      <c r="B206" s="1" t="s">
        <v>105</v>
      </c>
      <c r="C206" s="1" t="s">
        <v>758</v>
      </c>
      <c r="D206" s="1" t="s">
        <v>862</v>
      </c>
      <c r="E206" s="1" t="s">
        <v>928</v>
      </c>
      <c r="F206" s="1" t="s">
        <v>988</v>
      </c>
      <c r="G206" s="1" t="s">
        <v>1053</v>
      </c>
      <c r="H206" s="1" t="s">
        <v>1109</v>
      </c>
      <c r="I206" s="1" t="s">
        <v>1165</v>
      </c>
      <c r="J206" s="1" t="s">
        <v>1229</v>
      </c>
      <c r="L206"/>
      <c r="M206"/>
      <c r="N206"/>
      <c r="O206"/>
      <c r="P206"/>
      <c r="Q206"/>
      <c r="R206"/>
      <c r="S206"/>
    </row>
    <row r="207" spans="2:19" x14ac:dyDescent="0.4">
      <c r="B207" s="1" t="s">
        <v>106</v>
      </c>
      <c r="C207" s="1" t="s">
        <v>757</v>
      </c>
      <c r="D207" s="1" t="s">
        <v>863</v>
      </c>
      <c r="E207" s="1" t="s">
        <v>929</v>
      </c>
      <c r="F207" s="1" t="s">
        <v>989</v>
      </c>
      <c r="G207" s="1" t="s">
        <v>1054</v>
      </c>
      <c r="H207" s="1" t="s">
        <v>1110</v>
      </c>
      <c r="I207" s="1" t="s">
        <v>1166</v>
      </c>
      <c r="J207" s="1" t="s">
        <v>1230</v>
      </c>
      <c r="L207"/>
      <c r="M207"/>
      <c r="N207"/>
      <c r="O207"/>
      <c r="P207"/>
      <c r="Q207"/>
      <c r="R207"/>
      <c r="S207"/>
    </row>
    <row r="208" spans="2:19" x14ac:dyDescent="0.4">
      <c r="B208" s="1" t="s">
        <v>107</v>
      </c>
      <c r="C208" s="1" t="s">
        <v>708</v>
      </c>
      <c r="D208" s="1" t="s">
        <v>864</v>
      </c>
      <c r="E208" s="1" t="s">
        <v>930</v>
      </c>
      <c r="F208" s="1" t="s">
        <v>990</v>
      </c>
      <c r="G208" s="1" t="s">
        <v>1055</v>
      </c>
      <c r="H208" s="1" t="s">
        <v>1111</v>
      </c>
      <c r="I208" s="1" t="s">
        <v>1167</v>
      </c>
      <c r="J208" s="1" t="s">
        <v>1231</v>
      </c>
      <c r="L208"/>
      <c r="M208"/>
      <c r="N208"/>
      <c r="O208"/>
      <c r="P208"/>
      <c r="Q208"/>
      <c r="R208"/>
      <c r="S208"/>
    </row>
    <row r="209" spans="1:19" x14ac:dyDescent="0.4">
      <c r="B209" s="1" t="s">
        <v>108</v>
      </c>
      <c r="C209" s="1" t="s">
        <v>759</v>
      </c>
      <c r="D209" s="1" t="s">
        <v>865</v>
      </c>
      <c r="E209" s="1" t="s">
        <v>931</v>
      </c>
      <c r="F209" s="1" t="s">
        <v>991</v>
      </c>
      <c r="G209" s="1" t="s">
        <v>1056</v>
      </c>
      <c r="H209" s="1" t="s">
        <v>1112</v>
      </c>
      <c r="I209" s="1" t="s">
        <v>1168</v>
      </c>
      <c r="J209" s="1" t="s">
        <v>1232</v>
      </c>
      <c r="L209"/>
      <c r="M209"/>
      <c r="N209"/>
      <c r="O209"/>
      <c r="P209"/>
      <c r="Q209"/>
      <c r="R209"/>
      <c r="S209"/>
    </row>
    <row r="210" spans="1:19" x14ac:dyDescent="0.4">
      <c r="B210" s="1" t="s">
        <v>109</v>
      </c>
      <c r="C210" s="1" t="s">
        <v>709</v>
      </c>
      <c r="D210" s="1" t="s">
        <v>866</v>
      </c>
      <c r="E210" s="1" t="s">
        <v>932</v>
      </c>
      <c r="F210" s="1" t="s">
        <v>992</v>
      </c>
      <c r="G210" s="1" t="s">
        <v>1057</v>
      </c>
      <c r="H210" s="1" t="s">
        <v>1113</v>
      </c>
      <c r="I210" s="1" t="s">
        <v>1169</v>
      </c>
      <c r="J210" s="1" t="s">
        <v>1233</v>
      </c>
      <c r="L210"/>
      <c r="M210"/>
      <c r="N210"/>
      <c r="O210"/>
      <c r="P210"/>
      <c r="Q210"/>
      <c r="R210"/>
      <c r="S210"/>
    </row>
    <row r="211" spans="1:19" x14ac:dyDescent="0.4">
      <c r="B211" s="1" t="s">
        <v>110</v>
      </c>
      <c r="C211" s="1" t="s">
        <v>760</v>
      </c>
      <c r="D211" s="1" t="s">
        <v>867</v>
      </c>
      <c r="E211" s="1" t="s">
        <v>933</v>
      </c>
      <c r="F211" s="1" t="s">
        <v>993</v>
      </c>
      <c r="G211" s="1" t="s">
        <v>1058</v>
      </c>
      <c r="H211" s="1" t="s">
        <v>1114</v>
      </c>
      <c r="I211" s="1" t="s">
        <v>1170</v>
      </c>
      <c r="J211" s="1" t="s">
        <v>1234</v>
      </c>
      <c r="L211"/>
      <c r="M211"/>
      <c r="N211"/>
      <c r="O211"/>
      <c r="P211"/>
      <c r="Q211"/>
      <c r="R211"/>
      <c r="S211"/>
    </row>
    <row r="212" spans="1:19" x14ac:dyDescent="0.4">
      <c r="B212" s="1" t="s">
        <v>111</v>
      </c>
      <c r="C212" s="1" t="s">
        <v>837</v>
      </c>
      <c r="D212" s="1" t="s">
        <v>869</v>
      </c>
      <c r="E212" s="1" t="s">
        <v>935</v>
      </c>
      <c r="F212" s="1" t="s">
        <v>995</v>
      </c>
      <c r="G212" s="1" t="s">
        <v>1060</v>
      </c>
      <c r="H212" s="1" t="s">
        <v>1116</v>
      </c>
      <c r="I212" s="1" t="s">
        <v>1172</v>
      </c>
      <c r="J212" s="1" t="s">
        <v>1237</v>
      </c>
      <c r="L212"/>
      <c r="M212"/>
      <c r="N212"/>
      <c r="O212"/>
      <c r="P212"/>
      <c r="Q212"/>
      <c r="R212"/>
      <c r="S212"/>
    </row>
    <row r="213" spans="1:19" x14ac:dyDescent="0.4">
      <c r="A213" s="25"/>
      <c r="B213" s="1" t="s">
        <v>112</v>
      </c>
      <c r="C213" s="1" t="s">
        <v>838</v>
      </c>
      <c r="D213" s="1" t="s">
        <v>870</v>
      </c>
      <c r="E213" s="1" t="s">
        <v>936</v>
      </c>
      <c r="F213" s="1" t="s">
        <v>996</v>
      </c>
      <c r="G213" s="1" t="s">
        <v>1061</v>
      </c>
      <c r="H213" s="1" t="s">
        <v>1117</v>
      </c>
      <c r="I213" s="1" t="s">
        <v>1173</v>
      </c>
      <c r="J213" s="1" t="s">
        <v>1236</v>
      </c>
      <c r="L213"/>
      <c r="M213"/>
      <c r="N213"/>
      <c r="O213"/>
      <c r="P213"/>
      <c r="Q213"/>
      <c r="R213"/>
      <c r="S213"/>
    </row>
    <row r="214" spans="1:19" x14ac:dyDescent="0.4">
      <c r="B214" s="1" t="s">
        <v>113</v>
      </c>
      <c r="C214" s="1" t="s">
        <v>710</v>
      </c>
      <c r="D214" s="1" t="s">
        <v>868</v>
      </c>
      <c r="E214" s="1" t="s">
        <v>934</v>
      </c>
      <c r="F214" s="1" t="s">
        <v>994</v>
      </c>
      <c r="G214" s="1" t="s">
        <v>1059</v>
      </c>
      <c r="H214" s="1" t="s">
        <v>1115</v>
      </c>
      <c r="I214" s="1" t="s">
        <v>1171</v>
      </c>
      <c r="J214" s="1" t="s">
        <v>1235</v>
      </c>
      <c r="L214"/>
      <c r="M214"/>
      <c r="N214"/>
      <c r="O214"/>
      <c r="P214"/>
      <c r="Q214"/>
      <c r="R214"/>
      <c r="S214"/>
    </row>
    <row r="215" spans="1:19" x14ac:dyDescent="0.4">
      <c r="B215" s="1" t="s">
        <v>114</v>
      </c>
      <c r="C215" s="1" t="s">
        <v>711</v>
      </c>
      <c r="D215" s="1" t="s">
        <v>871</v>
      </c>
      <c r="E215" s="1" t="s">
        <v>937</v>
      </c>
      <c r="F215" s="1" t="s">
        <v>997</v>
      </c>
      <c r="G215" s="1" t="s">
        <v>1062</v>
      </c>
      <c r="H215" s="1" t="s">
        <v>1118</v>
      </c>
      <c r="I215" s="1" t="s">
        <v>1174</v>
      </c>
      <c r="J215" s="1" t="s">
        <v>1238</v>
      </c>
      <c r="L215"/>
      <c r="M215"/>
      <c r="N215"/>
      <c r="O215"/>
      <c r="P215"/>
      <c r="Q215"/>
      <c r="R215"/>
      <c r="S215"/>
    </row>
    <row r="216" spans="1:19" x14ac:dyDescent="0.4">
      <c r="B216" s="1" t="s">
        <v>115</v>
      </c>
      <c r="C216" s="1" t="s">
        <v>761</v>
      </c>
      <c r="D216" s="1" t="s">
        <v>872</v>
      </c>
      <c r="E216" s="1" t="s">
        <v>938</v>
      </c>
      <c r="F216" s="1" t="s">
        <v>998</v>
      </c>
      <c r="G216" s="1" t="s">
        <v>1063</v>
      </c>
      <c r="H216" s="1" t="s">
        <v>1119</v>
      </c>
      <c r="I216" s="1" t="s">
        <v>1175</v>
      </c>
      <c r="J216" s="1" t="s">
        <v>1239</v>
      </c>
      <c r="L216"/>
      <c r="M216"/>
      <c r="N216"/>
      <c r="O216"/>
      <c r="P216"/>
      <c r="Q216"/>
      <c r="R216"/>
      <c r="S216"/>
    </row>
    <row r="217" spans="1:19" x14ac:dyDescent="0.4">
      <c r="B217" s="1" t="s">
        <v>116</v>
      </c>
      <c r="C217" s="1" t="s">
        <v>712</v>
      </c>
      <c r="D217" s="1" t="s">
        <v>873</v>
      </c>
      <c r="E217" s="1" t="s">
        <v>939</v>
      </c>
      <c r="F217" s="1" t="s">
        <v>999</v>
      </c>
      <c r="G217" s="1" t="s">
        <v>1064</v>
      </c>
      <c r="H217" s="1" t="s">
        <v>1120</v>
      </c>
      <c r="I217" s="1" t="s">
        <v>1176</v>
      </c>
      <c r="J217" s="1" t="s">
        <v>1240</v>
      </c>
      <c r="L217"/>
      <c r="M217"/>
      <c r="N217"/>
      <c r="O217"/>
      <c r="P217"/>
      <c r="Q217"/>
      <c r="R217"/>
      <c r="S217"/>
    </row>
    <row r="218" spans="1:19" x14ac:dyDescent="0.4">
      <c r="B218" s="1" t="s">
        <v>117</v>
      </c>
      <c r="C218" s="1" t="s">
        <v>278</v>
      </c>
      <c r="D218" s="1" t="s">
        <v>874</v>
      </c>
      <c r="E218" s="1" t="s">
        <v>278</v>
      </c>
      <c r="F218" s="1" t="s">
        <v>1000</v>
      </c>
      <c r="G218" s="1" t="s">
        <v>1065</v>
      </c>
      <c r="H218" s="1" t="s">
        <v>433</v>
      </c>
      <c r="I218" s="1" t="s">
        <v>1177</v>
      </c>
      <c r="J218" s="1" t="s">
        <v>1241</v>
      </c>
      <c r="L218"/>
      <c r="M218"/>
      <c r="N218"/>
      <c r="O218"/>
      <c r="P218"/>
      <c r="Q218"/>
      <c r="R218"/>
      <c r="S218"/>
    </row>
    <row r="219" spans="1:19" x14ac:dyDescent="0.4">
      <c r="B219" s="1" t="s">
        <v>118</v>
      </c>
      <c r="C219" s="1" t="s">
        <v>130</v>
      </c>
      <c r="D219" s="1" t="s">
        <v>130</v>
      </c>
      <c r="E219" s="1" t="s">
        <v>130</v>
      </c>
      <c r="F219" s="1" t="s">
        <v>130</v>
      </c>
      <c r="G219" s="1" t="s">
        <v>130</v>
      </c>
      <c r="H219" s="1" t="s">
        <v>130</v>
      </c>
      <c r="I219" s="1" t="s">
        <v>130</v>
      </c>
      <c r="J219" s="1" t="s">
        <v>130</v>
      </c>
      <c r="L219"/>
      <c r="M219"/>
      <c r="N219"/>
      <c r="O219"/>
      <c r="P219"/>
      <c r="Q219"/>
      <c r="R219"/>
      <c r="S219"/>
    </row>
    <row r="220" spans="1:19" x14ac:dyDescent="0.4">
      <c r="B220" s="1" t="s">
        <v>119</v>
      </c>
      <c r="C220" s="1" t="s">
        <v>33</v>
      </c>
      <c r="D220" s="1" t="s">
        <v>875</v>
      </c>
      <c r="E220" s="1" t="s">
        <v>940</v>
      </c>
      <c r="F220" s="1" t="s">
        <v>1001</v>
      </c>
      <c r="G220" s="1" t="s">
        <v>1066</v>
      </c>
      <c r="H220" s="1" t="s">
        <v>442</v>
      </c>
      <c r="I220" s="1" t="s">
        <v>497</v>
      </c>
      <c r="J220" s="1" t="s">
        <v>1242</v>
      </c>
      <c r="L220"/>
      <c r="M220"/>
      <c r="N220"/>
      <c r="O220"/>
      <c r="P220"/>
      <c r="Q220"/>
      <c r="R220"/>
      <c r="S220"/>
    </row>
    <row r="221" spans="1:19" x14ac:dyDescent="0.4">
      <c r="B221" s="1" t="s">
        <v>120</v>
      </c>
      <c r="C221" s="1" t="s">
        <v>31</v>
      </c>
      <c r="D221" s="1" t="s">
        <v>876</v>
      </c>
      <c r="E221" s="1" t="s">
        <v>567</v>
      </c>
      <c r="F221" s="1" t="s">
        <v>1002</v>
      </c>
      <c r="G221" s="1" t="s">
        <v>664</v>
      </c>
      <c r="H221" s="1" t="s">
        <v>435</v>
      </c>
      <c r="I221" s="1" t="s">
        <v>488</v>
      </c>
      <c r="J221" s="1" t="s">
        <v>1243</v>
      </c>
      <c r="L221"/>
      <c r="M221"/>
      <c r="N221"/>
      <c r="O221"/>
      <c r="P221"/>
      <c r="Q221"/>
      <c r="R221"/>
      <c r="S221"/>
    </row>
    <row r="222" spans="1:19" x14ac:dyDescent="0.4">
      <c r="B222" s="1" t="s">
        <v>121</v>
      </c>
      <c r="C222" s="1" t="s">
        <v>23</v>
      </c>
      <c r="D222" s="1" t="s">
        <v>242</v>
      </c>
      <c r="E222" s="1" t="s">
        <v>570</v>
      </c>
      <c r="F222" s="1" t="s">
        <v>617</v>
      </c>
      <c r="G222" s="1" t="s">
        <v>617</v>
      </c>
      <c r="H222" s="1" t="s">
        <v>438</v>
      </c>
      <c r="I222" s="1" t="s">
        <v>491</v>
      </c>
      <c r="J222" s="1" t="s">
        <v>1244</v>
      </c>
      <c r="L222"/>
      <c r="M222"/>
      <c r="N222"/>
      <c r="O222"/>
      <c r="P222"/>
      <c r="Q222"/>
      <c r="R222"/>
      <c r="S222"/>
    </row>
    <row r="223" spans="1:19" x14ac:dyDescent="0.4">
      <c r="B223" s="1" t="s">
        <v>122</v>
      </c>
      <c r="C223" s="1" t="s">
        <v>713</v>
      </c>
      <c r="D223" s="1" t="s">
        <v>877</v>
      </c>
      <c r="E223" s="1" t="s">
        <v>941</v>
      </c>
      <c r="F223" s="1" t="s">
        <v>1003</v>
      </c>
      <c r="G223" s="1" t="s">
        <v>1067</v>
      </c>
      <c r="H223" s="1" t="s">
        <v>1121</v>
      </c>
      <c r="I223" s="1" t="s">
        <v>1178</v>
      </c>
      <c r="J223" s="1" t="s">
        <v>1245</v>
      </c>
      <c r="L223"/>
      <c r="M223"/>
      <c r="N223"/>
      <c r="O223"/>
      <c r="P223"/>
      <c r="Q223"/>
      <c r="R223"/>
      <c r="S223"/>
    </row>
    <row r="224" spans="1:19" x14ac:dyDescent="0.4">
      <c r="B224" s="1" t="s">
        <v>123</v>
      </c>
      <c r="C224" s="1" t="s">
        <v>714</v>
      </c>
      <c r="D224" s="1" t="s">
        <v>878</v>
      </c>
      <c r="E224" s="1" t="s">
        <v>942</v>
      </c>
      <c r="F224" s="1" t="s">
        <v>1004</v>
      </c>
      <c r="G224" s="1" t="s">
        <v>1068</v>
      </c>
      <c r="H224" s="1" t="s">
        <v>1122</v>
      </c>
      <c r="I224" s="1" t="s">
        <v>1179</v>
      </c>
      <c r="J224" s="1" t="s">
        <v>1246</v>
      </c>
      <c r="L224"/>
      <c r="M224"/>
      <c r="N224"/>
      <c r="O224"/>
      <c r="P224"/>
      <c r="Q224"/>
      <c r="R224"/>
      <c r="S224"/>
    </row>
    <row r="225" spans="2:19" x14ac:dyDescent="0.4">
      <c r="B225" s="1" t="s">
        <v>124</v>
      </c>
      <c r="C225" s="1" t="s">
        <v>26</v>
      </c>
      <c r="D225" s="1" t="s">
        <v>879</v>
      </c>
      <c r="E225" s="1" t="s">
        <v>569</v>
      </c>
      <c r="F225" s="1" t="s">
        <v>1005</v>
      </c>
      <c r="G225" s="1" t="s">
        <v>1069</v>
      </c>
      <c r="H225" s="1" t="s">
        <v>437</v>
      </c>
      <c r="I225" s="1" t="s">
        <v>490</v>
      </c>
      <c r="J225" s="1" t="s">
        <v>1247</v>
      </c>
      <c r="L225"/>
      <c r="M225"/>
      <c r="N225"/>
      <c r="O225"/>
      <c r="P225"/>
      <c r="Q225"/>
      <c r="R225"/>
      <c r="S225"/>
    </row>
    <row r="226" spans="2:19" x14ac:dyDescent="0.4">
      <c r="B226" s="1" t="s">
        <v>125</v>
      </c>
      <c r="C226" s="1" t="s">
        <v>715</v>
      </c>
      <c r="D226" s="1" t="s">
        <v>880</v>
      </c>
      <c r="E226" s="1" t="s">
        <v>943</v>
      </c>
      <c r="F226" s="1" t="s">
        <v>1006</v>
      </c>
      <c r="G226" s="1" t="s">
        <v>1070</v>
      </c>
      <c r="H226" s="1" t="s">
        <v>1123</v>
      </c>
      <c r="I226" s="1" t="s">
        <v>1180</v>
      </c>
      <c r="J226" s="1" t="s">
        <v>1248</v>
      </c>
      <c r="L226"/>
      <c r="M226"/>
      <c r="N226"/>
      <c r="O226"/>
      <c r="P226"/>
      <c r="Q226"/>
      <c r="R226"/>
      <c r="S226"/>
    </row>
    <row r="227" spans="2:19" x14ac:dyDescent="0.4">
      <c r="B227" s="1" t="s">
        <v>126</v>
      </c>
      <c r="C227" s="1" t="s">
        <v>38</v>
      </c>
      <c r="D227" s="1" t="s">
        <v>38</v>
      </c>
      <c r="E227" s="1" t="s">
        <v>38</v>
      </c>
      <c r="F227" s="1" t="s">
        <v>38</v>
      </c>
      <c r="G227" s="1" t="s">
        <v>38</v>
      </c>
      <c r="H227" s="1" t="s">
        <v>38</v>
      </c>
      <c r="I227" s="1" t="s">
        <v>38</v>
      </c>
      <c r="J227" s="1" t="s">
        <v>38</v>
      </c>
      <c r="L227"/>
      <c r="M227"/>
      <c r="N227"/>
      <c r="O227"/>
      <c r="P227"/>
      <c r="Q227"/>
      <c r="R227"/>
      <c r="S227"/>
    </row>
    <row r="228" spans="2:19" x14ac:dyDescent="0.4">
      <c r="B228" s="1" t="s">
        <v>127</v>
      </c>
      <c r="L228"/>
      <c r="M228"/>
      <c r="N228"/>
      <c r="O228"/>
      <c r="P228"/>
      <c r="Q228"/>
      <c r="R228"/>
      <c r="S228"/>
    </row>
    <row r="229" spans="2:19" x14ac:dyDescent="0.4">
      <c r="B229" s="1" t="s">
        <v>128</v>
      </c>
      <c r="L229"/>
      <c r="M229"/>
      <c r="N229"/>
      <c r="O229"/>
      <c r="P229"/>
      <c r="Q229"/>
      <c r="R229"/>
      <c r="S229"/>
    </row>
    <row r="230" spans="2:19" x14ac:dyDescent="0.4">
      <c r="B230" s="1" t="s">
        <v>129</v>
      </c>
      <c r="L230"/>
      <c r="M230"/>
      <c r="N230"/>
      <c r="O230"/>
      <c r="P230"/>
      <c r="Q230"/>
      <c r="R230"/>
      <c r="S230"/>
    </row>
    <row r="231" spans="2:19" x14ac:dyDescent="0.4">
      <c r="B231" s="1" t="s">
        <v>839</v>
      </c>
      <c r="L231"/>
      <c r="M231"/>
      <c r="N231"/>
      <c r="O231"/>
      <c r="P231"/>
      <c r="Q231"/>
      <c r="R231"/>
      <c r="S231"/>
    </row>
    <row r="232" spans="2:19" x14ac:dyDescent="0.4">
      <c r="B232" s="1" t="s">
        <v>251</v>
      </c>
      <c r="C232" s="1" t="s">
        <v>52</v>
      </c>
      <c r="D232" s="1" t="s">
        <v>881</v>
      </c>
      <c r="E232" s="1" t="s">
        <v>574</v>
      </c>
      <c r="F232" s="1" t="s">
        <v>621</v>
      </c>
      <c r="G232" s="1" t="s">
        <v>1071</v>
      </c>
      <c r="H232" s="1" t="s">
        <v>1124</v>
      </c>
      <c r="I232" s="1" t="s">
        <v>495</v>
      </c>
      <c r="J232" s="1" t="s">
        <v>1249</v>
      </c>
      <c r="L232"/>
      <c r="M232"/>
      <c r="N232"/>
      <c r="O232"/>
      <c r="P232"/>
      <c r="Q232"/>
      <c r="R232"/>
      <c r="S232"/>
    </row>
    <row r="233" spans="2:19" x14ac:dyDescent="0.4">
      <c r="B233" s="1" t="s">
        <v>252</v>
      </c>
      <c r="C233" s="1" t="s">
        <v>716</v>
      </c>
      <c r="D233" s="1" t="s">
        <v>882</v>
      </c>
      <c r="E233" s="1" t="s">
        <v>944</v>
      </c>
      <c r="F233" s="1" t="s">
        <v>1007</v>
      </c>
      <c r="G233" s="1" t="s">
        <v>1072</v>
      </c>
      <c r="H233" s="1" t="s">
        <v>1125</v>
      </c>
      <c r="I233" s="1" t="s">
        <v>1181</v>
      </c>
      <c r="J233" s="1" t="s">
        <v>1250</v>
      </c>
      <c r="L233"/>
      <c r="M233"/>
      <c r="N233"/>
      <c r="O233"/>
      <c r="P233"/>
      <c r="Q233"/>
      <c r="R233"/>
      <c r="S233"/>
    </row>
    <row r="234" spans="2:19" x14ac:dyDescent="0.4">
      <c r="B234" s="1" t="s">
        <v>253</v>
      </c>
      <c r="C234" s="1" t="s">
        <v>30</v>
      </c>
      <c r="D234" s="1" t="s">
        <v>883</v>
      </c>
      <c r="E234" s="1" t="s">
        <v>945</v>
      </c>
      <c r="F234" s="1" t="s">
        <v>1008</v>
      </c>
      <c r="G234" s="1" t="s">
        <v>1073</v>
      </c>
      <c r="H234" s="1" t="s">
        <v>1126</v>
      </c>
      <c r="I234" s="1" t="s">
        <v>496</v>
      </c>
      <c r="J234" s="1" t="s">
        <v>1251</v>
      </c>
      <c r="L234"/>
      <c r="M234"/>
      <c r="N234"/>
      <c r="O234"/>
      <c r="P234"/>
      <c r="Q234"/>
      <c r="R234"/>
      <c r="S234"/>
    </row>
    <row r="235" spans="2:19" x14ac:dyDescent="0.4">
      <c r="B235" s="1" t="s">
        <v>254</v>
      </c>
      <c r="C235" s="1" t="s">
        <v>765</v>
      </c>
      <c r="D235" s="1" t="s">
        <v>884</v>
      </c>
      <c r="E235" s="1" t="s">
        <v>946</v>
      </c>
      <c r="F235" s="1" t="s">
        <v>1009</v>
      </c>
      <c r="G235" s="1" t="s">
        <v>1074</v>
      </c>
      <c r="H235" s="1" t="s">
        <v>1127</v>
      </c>
      <c r="I235" s="1" t="s">
        <v>1182</v>
      </c>
      <c r="J235" s="1" t="s">
        <v>1252</v>
      </c>
      <c r="L235"/>
      <c r="M235"/>
      <c r="N235"/>
      <c r="O235"/>
      <c r="P235"/>
      <c r="Q235"/>
      <c r="R235"/>
      <c r="S235"/>
    </row>
    <row r="236" spans="2:19" x14ac:dyDescent="0.4">
      <c r="B236" s="1" t="s">
        <v>255</v>
      </c>
      <c r="C236" s="1" t="s">
        <v>717</v>
      </c>
      <c r="D236" s="1" t="s">
        <v>885</v>
      </c>
      <c r="E236" s="1" t="s">
        <v>947</v>
      </c>
      <c r="F236" s="1" t="s">
        <v>1010</v>
      </c>
      <c r="G236" s="1" t="s">
        <v>1075</v>
      </c>
      <c r="H236" s="1" t="s">
        <v>1128</v>
      </c>
      <c r="I236" s="1" t="s">
        <v>1183</v>
      </c>
      <c r="J236" s="1" t="s">
        <v>1253</v>
      </c>
      <c r="L236"/>
      <c r="M236"/>
      <c r="N236"/>
      <c r="O236"/>
      <c r="P236"/>
      <c r="Q236"/>
      <c r="R236"/>
      <c r="S236"/>
    </row>
    <row r="237" spans="2:19" x14ac:dyDescent="0.4">
      <c r="B237" s="1" t="s">
        <v>256</v>
      </c>
      <c r="C237" s="1" t="s">
        <v>718</v>
      </c>
      <c r="D237" s="1" t="s">
        <v>886</v>
      </c>
      <c r="E237" s="1" t="s">
        <v>948</v>
      </c>
      <c r="F237" s="1" t="s">
        <v>1011</v>
      </c>
      <c r="G237" s="1" t="s">
        <v>1076</v>
      </c>
      <c r="H237" s="1" t="s">
        <v>1129</v>
      </c>
      <c r="I237" s="1" t="s">
        <v>1184</v>
      </c>
      <c r="J237" s="1" t="s">
        <v>1254</v>
      </c>
      <c r="L237"/>
      <c r="N237"/>
      <c r="O237"/>
      <c r="P237"/>
      <c r="Q237"/>
      <c r="R237"/>
      <c r="S237"/>
    </row>
    <row r="238" spans="2:19" x14ac:dyDescent="0.4">
      <c r="B238" s="1" t="s">
        <v>257</v>
      </c>
      <c r="C238" s="1" t="s">
        <v>27</v>
      </c>
      <c r="D238" s="1" t="s">
        <v>887</v>
      </c>
      <c r="E238" s="1" t="s">
        <v>949</v>
      </c>
      <c r="F238" s="1" t="s">
        <v>1012</v>
      </c>
      <c r="G238" s="1" t="s">
        <v>1077</v>
      </c>
      <c r="H238" s="1" t="s">
        <v>1130</v>
      </c>
      <c r="I238" s="1" t="s">
        <v>485</v>
      </c>
      <c r="J238" s="1" t="s">
        <v>1255</v>
      </c>
      <c r="L238"/>
      <c r="N238"/>
      <c r="O238"/>
      <c r="P238"/>
      <c r="Q238"/>
      <c r="R238"/>
      <c r="S238"/>
    </row>
    <row r="239" spans="2:19" x14ac:dyDescent="0.4">
      <c r="B239" s="1" t="s">
        <v>258</v>
      </c>
      <c r="C239" s="1" t="s">
        <v>35</v>
      </c>
      <c r="D239" s="1" t="s">
        <v>888</v>
      </c>
      <c r="E239" s="1" t="s">
        <v>950</v>
      </c>
      <c r="F239" s="1" t="s">
        <v>1013</v>
      </c>
      <c r="G239" s="1" t="s">
        <v>1078</v>
      </c>
      <c r="H239" s="1" t="s">
        <v>1131</v>
      </c>
      <c r="I239" s="1" t="s">
        <v>1185</v>
      </c>
      <c r="J239" s="1" t="s">
        <v>1256</v>
      </c>
      <c r="L239"/>
      <c r="N239"/>
      <c r="O239"/>
      <c r="P239"/>
      <c r="Q239"/>
      <c r="R239"/>
      <c r="S239"/>
    </row>
    <row r="240" spans="2:19" x14ac:dyDescent="0.4">
      <c r="B240" s="1" t="s">
        <v>259</v>
      </c>
      <c r="C240" s="1" t="s">
        <v>29</v>
      </c>
      <c r="D240" s="1" t="s">
        <v>889</v>
      </c>
      <c r="E240" s="1" t="s">
        <v>951</v>
      </c>
      <c r="F240" s="1" t="s">
        <v>1014</v>
      </c>
      <c r="G240" s="1" t="s">
        <v>1079</v>
      </c>
      <c r="H240" s="1" t="s">
        <v>1132</v>
      </c>
      <c r="I240" s="1" t="s">
        <v>486</v>
      </c>
      <c r="J240" s="1" t="s">
        <v>1257</v>
      </c>
      <c r="L240"/>
      <c r="N240"/>
      <c r="O240"/>
      <c r="P240"/>
      <c r="Q240"/>
      <c r="R240"/>
      <c r="S240"/>
    </row>
    <row r="241" spans="2:19" x14ac:dyDescent="0.4">
      <c r="B241" s="1" t="s">
        <v>260</v>
      </c>
      <c r="C241" s="1" t="s">
        <v>278</v>
      </c>
      <c r="D241" s="1" t="s">
        <v>874</v>
      </c>
      <c r="E241" s="1" t="s">
        <v>278</v>
      </c>
      <c r="F241" s="1" t="s">
        <v>1000</v>
      </c>
      <c r="G241" s="1" t="s">
        <v>1065</v>
      </c>
      <c r="H241" s="1" t="s">
        <v>433</v>
      </c>
      <c r="I241" s="1" t="s">
        <v>1177</v>
      </c>
      <c r="J241" s="1" t="s">
        <v>1241</v>
      </c>
      <c r="L241"/>
      <c r="N241"/>
      <c r="O241"/>
      <c r="P241"/>
      <c r="Q241"/>
      <c r="R241"/>
      <c r="S241"/>
    </row>
    <row r="242" spans="2:19" x14ac:dyDescent="0.4">
      <c r="B242" s="1" t="s">
        <v>261</v>
      </c>
      <c r="C242" s="1" t="s">
        <v>130</v>
      </c>
      <c r="D242" s="1" t="s">
        <v>130</v>
      </c>
      <c r="E242" s="1" t="s">
        <v>130</v>
      </c>
      <c r="F242" s="1" t="s">
        <v>130</v>
      </c>
      <c r="G242" s="1" t="s">
        <v>130</v>
      </c>
      <c r="H242" s="1" t="s">
        <v>130</v>
      </c>
      <c r="I242" s="1" t="s">
        <v>130</v>
      </c>
      <c r="J242" s="1" t="s">
        <v>130</v>
      </c>
      <c r="L242"/>
      <c r="N242"/>
      <c r="O242"/>
      <c r="P242"/>
      <c r="Q242"/>
      <c r="R242"/>
      <c r="S242"/>
    </row>
    <row r="243" spans="2:19" x14ac:dyDescent="0.4">
      <c r="B243" s="1" t="s">
        <v>262</v>
      </c>
      <c r="C243" s="1" t="s">
        <v>25</v>
      </c>
      <c r="D243" s="1" t="s">
        <v>890</v>
      </c>
      <c r="E243" s="1" t="s">
        <v>25</v>
      </c>
      <c r="F243" s="1" t="s">
        <v>1015</v>
      </c>
      <c r="G243" s="1" t="s">
        <v>1080</v>
      </c>
      <c r="H243" s="1" t="s">
        <v>434</v>
      </c>
      <c r="I243" s="1" t="s">
        <v>487</v>
      </c>
      <c r="J243" s="1" t="s">
        <v>1258</v>
      </c>
      <c r="L243"/>
      <c r="N243"/>
      <c r="O243"/>
      <c r="P243"/>
      <c r="Q243"/>
      <c r="R243"/>
      <c r="S243"/>
    </row>
    <row r="244" spans="2:19" x14ac:dyDescent="0.4">
      <c r="B244" s="1" t="s">
        <v>263</v>
      </c>
      <c r="C244" s="1" t="s">
        <v>31</v>
      </c>
      <c r="D244" s="1" t="s">
        <v>876</v>
      </c>
      <c r="E244" s="1" t="s">
        <v>567</v>
      </c>
      <c r="F244" s="1" t="s">
        <v>1002</v>
      </c>
      <c r="G244" s="1" t="s">
        <v>664</v>
      </c>
      <c r="H244" s="1" t="s">
        <v>435</v>
      </c>
      <c r="I244" s="1" t="s">
        <v>488</v>
      </c>
      <c r="J244" s="1" t="s">
        <v>1243</v>
      </c>
      <c r="L244"/>
      <c r="N244"/>
      <c r="O244"/>
      <c r="P244"/>
      <c r="Q244"/>
      <c r="R244"/>
      <c r="S244"/>
    </row>
    <row r="245" spans="2:19" x14ac:dyDescent="0.4">
      <c r="B245" s="1" t="s">
        <v>264</v>
      </c>
      <c r="C245" s="1" t="s">
        <v>22</v>
      </c>
      <c r="D245" s="1" t="s">
        <v>241</v>
      </c>
      <c r="E245" s="1" t="s">
        <v>568</v>
      </c>
      <c r="F245" s="1" t="s">
        <v>1003</v>
      </c>
      <c r="G245" s="1" t="s">
        <v>675</v>
      </c>
      <c r="H245" s="1" t="s">
        <v>436</v>
      </c>
      <c r="I245" s="1" t="s">
        <v>489</v>
      </c>
      <c r="J245" s="1" t="s">
        <v>1259</v>
      </c>
      <c r="L245"/>
      <c r="N245"/>
      <c r="O245"/>
      <c r="P245"/>
      <c r="Q245"/>
      <c r="R245"/>
      <c r="S245"/>
    </row>
    <row r="246" spans="2:19" x14ac:dyDescent="0.4">
      <c r="B246" s="1" t="s">
        <v>265</v>
      </c>
      <c r="C246" s="1" t="s">
        <v>23</v>
      </c>
      <c r="D246" s="1" t="s">
        <v>242</v>
      </c>
      <c r="E246" s="1" t="s">
        <v>570</v>
      </c>
      <c r="F246" s="1" t="s">
        <v>617</v>
      </c>
      <c r="G246" s="1" t="s">
        <v>617</v>
      </c>
      <c r="H246" s="1" t="s">
        <v>438</v>
      </c>
      <c r="I246" s="1" t="s">
        <v>491</v>
      </c>
      <c r="J246" s="1" t="s">
        <v>1244</v>
      </c>
      <c r="L246"/>
      <c r="N246"/>
      <c r="O246"/>
      <c r="P246"/>
      <c r="Q246"/>
      <c r="R246"/>
      <c r="S246"/>
    </row>
    <row r="247" spans="2:19" x14ac:dyDescent="0.4">
      <c r="B247" s="1" t="s">
        <v>266</v>
      </c>
      <c r="C247" s="1" t="s">
        <v>26</v>
      </c>
      <c r="D247" s="1" t="s">
        <v>891</v>
      </c>
      <c r="E247" s="1" t="s">
        <v>569</v>
      </c>
      <c r="F247" s="1" t="s">
        <v>1005</v>
      </c>
      <c r="G247" s="1" t="s">
        <v>1069</v>
      </c>
      <c r="H247" s="1" t="s">
        <v>437</v>
      </c>
      <c r="I247" s="1" t="s">
        <v>490</v>
      </c>
      <c r="J247" s="1" t="s">
        <v>1247</v>
      </c>
      <c r="N247"/>
      <c r="O247"/>
      <c r="P247"/>
      <c r="Q247"/>
      <c r="R247"/>
      <c r="S247"/>
    </row>
    <row r="248" spans="2:19" x14ac:dyDescent="0.4">
      <c r="B248" s="1" t="s">
        <v>267</v>
      </c>
      <c r="C248" s="1" t="s">
        <v>764</v>
      </c>
      <c r="D248" s="1" t="s">
        <v>892</v>
      </c>
      <c r="E248" s="1" t="s">
        <v>952</v>
      </c>
      <c r="F248" s="1" t="s">
        <v>1016</v>
      </c>
      <c r="G248" s="1" t="s">
        <v>1081</v>
      </c>
      <c r="H248" s="1" t="s">
        <v>1134</v>
      </c>
      <c r="I248" s="1" t="s">
        <v>1186</v>
      </c>
      <c r="J248" s="1" t="s">
        <v>1260</v>
      </c>
      <c r="L248"/>
      <c r="N248"/>
      <c r="O248"/>
      <c r="P248"/>
      <c r="Q248"/>
      <c r="R248"/>
      <c r="S248"/>
    </row>
    <row r="249" spans="2:19" x14ac:dyDescent="0.4">
      <c r="B249" s="1" t="s">
        <v>268</v>
      </c>
      <c r="C249" s="1" t="s">
        <v>719</v>
      </c>
      <c r="D249" s="1" t="s">
        <v>893</v>
      </c>
      <c r="E249" s="1" t="s">
        <v>953</v>
      </c>
      <c r="F249" s="1" t="s">
        <v>1017</v>
      </c>
      <c r="G249" s="1" t="s">
        <v>1082</v>
      </c>
      <c r="H249" s="1" t="s">
        <v>1135</v>
      </c>
      <c r="I249" s="1" t="s">
        <v>1187</v>
      </c>
      <c r="J249" s="1" t="s">
        <v>1261</v>
      </c>
      <c r="L249"/>
      <c r="N249"/>
      <c r="O249"/>
      <c r="P249"/>
      <c r="Q249"/>
      <c r="R249"/>
      <c r="S249"/>
    </row>
    <row r="250" spans="2:19" x14ac:dyDescent="0.4">
      <c r="B250" s="1" t="s">
        <v>269</v>
      </c>
      <c r="C250" s="1" t="s">
        <v>720</v>
      </c>
      <c r="D250" s="1" t="s">
        <v>894</v>
      </c>
      <c r="E250" s="1" t="s">
        <v>954</v>
      </c>
      <c r="F250" s="1" t="s">
        <v>1018</v>
      </c>
      <c r="G250" s="1" t="s">
        <v>1083</v>
      </c>
      <c r="H250" s="1" t="s">
        <v>1136</v>
      </c>
      <c r="I250" s="1" t="s">
        <v>1188</v>
      </c>
      <c r="J250" s="1" t="s">
        <v>1262</v>
      </c>
      <c r="L250"/>
      <c r="N250"/>
      <c r="O250"/>
      <c r="P250"/>
      <c r="Q250"/>
      <c r="R250"/>
      <c r="S250"/>
    </row>
    <row r="251" spans="2:19" x14ac:dyDescent="0.4">
      <c r="B251" s="1" t="s">
        <v>270</v>
      </c>
      <c r="C251" s="1" t="s">
        <v>721</v>
      </c>
      <c r="D251" s="1" t="s">
        <v>721</v>
      </c>
      <c r="E251" s="1" t="s">
        <v>721</v>
      </c>
      <c r="F251" s="1" t="s">
        <v>721</v>
      </c>
      <c r="G251" s="1" t="s">
        <v>721</v>
      </c>
      <c r="H251" s="1" t="s">
        <v>721</v>
      </c>
      <c r="I251" s="1" t="s">
        <v>721</v>
      </c>
      <c r="J251" s="1" t="s">
        <v>721</v>
      </c>
      <c r="L251"/>
      <c r="N251"/>
      <c r="O251"/>
      <c r="P251"/>
      <c r="Q251"/>
      <c r="R251"/>
      <c r="S251"/>
    </row>
    <row r="252" spans="2:19" x14ac:dyDescent="0.4">
      <c r="B252" s="1" t="s">
        <v>277</v>
      </c>
      <c r="C252" s="1" t="s">
        <v>722</v>
      </c>
      <c r="D252" s="1" t="s">
        <v>722</v>
      </c>
      <c r="E252" s="1" t="s">
        <v>722</v>
      </c>
      <c r="F252" s="1" t="s">
        <v>722</v>
      </c>
      <c r="G252" s="1" t="s">
        <v>722</v>
      </c>
      <c r="H252" s="1" t="s">
        <v>722</v>
      </c>
      <c r="I252" s="1" t="s">
        <v>722</v>
      </c>
      <c r="J252" s="1" t="s">
        <v>722</v>
      </c>
      <c r="L252"/>
      <c r="N252"/>
      <c r="O252"/>
      <c r="P252"/>
      <c r="Q252"/>
      <c r="R252"/>
      <c r="S252"/>
    </row>
    <row r="253" spans="2:19" x14ac:dyDescent="0.4">
      <c r="B253" s="1" t="s">
        <v>762</v>
      </c>
      <c r="C253" s="1" t="s">
        <v>723</v>
      </c>
      <c r="D253" s="1" t="s">
        <v>895</v>
      </c>
      <c r="E253" s="1" t="s">
        <v>955</v>
      </c>
      <c r="F253" s="1" t="s">
        <v>1019</v>
      </c>
      <c r="G253" s="1" t="s">
        <v>1084</v>
      </c>
      <c r="H253" s="1" t="s">
        <v>1137</v>
      </c>
      <c r="I253" s="1" t="s">
        <v>1189</v>
      </c>
      <c r="J253" s="1" t="s">
        <v>1263</v>
      </c>
      <c r="L253"/>
      <c r="N253"/>
      <c r="O253"/>
      <c r="P253"/>
      <c r="Q253"/>
      <c r="R253"/>
      <c r="S253"/>
    </row>
    <row r="254" spans="2:19" x14ac:dyDescent="0.4">
      <c r="B254" s="1" t="s">
        <v>763</v>
      </c>
      <c r="C254" s="1" t="s">
        <v>724</v>
      </c>
      <c r="D254" s="1" t="s">
        <v>896</v>
      </c>
      <c r="E254" s="1" t="s">
        <v>956</v>
      </c>
      <c r="F254" s="1" t="s">
        <v>1020</v>
      </c>
      <c r="G254" s="1" t="s">
        <v>1085</v>
      </c>
      <c r="H254" s="1" t="s">
        <v>1138</v>
      </c>
      <c r="I254" s="1" t="s">
        <v>1190</v>
      </c>
      <c r="J254" s="1" t="s">
        <v>1264</v>
      </c>
      <c r="L254"/>
      <c r="N254"/>
      <c r="O254"/>
      <c r="P254"/>
      <c r="Q254"/>
      <c r="R254"/>
      <c r="S254"/>
    </row>
    <row r="255" spans="2:19" x14ac:dyDescent="0.4">
      <c r="B255" s="1" t="s">
        <v>1133</v>
      </c>
      <c r="C255" s="1" t="s">
        <v>725</v>
      </c>
      <c r="D255" s="1" t="s">
        <v>725</v>
      </c>
      <c r="E255" s="1" t="s">
        <v>725</v>
      </c>
      <c r="F255" s="1" t="s">
        <v>725</v>
      </c>
      <c r="G255" s="1" t="s">
        <v>725</v>
      </c>
      <c r="H255" s="1" t="s">
        <v>725</v>
      </c>
      <c r="I255" s="1" t="s">
        <v>725</v>
      </c>
      <c r="J255" s="1" t="s">
        <v>725</v>
      </c>
      <c r="L255"/>
      <c r="N255"/>
      <c r="O255"/>
      <c r="P255"/>
      <c r="Q255"/>
      <c r="R255"/>
      <c r="S255"/>
    </row>
    <row r="256" spans="2:19" x14ac:dyDescent="0.4">
      <c r="B256" s="1" t="s">
        <v>279</v>
      </c>
      <c r="C256" s="1" t="s">
        <v>40</v>
      </c>
      <c r="D256" s="1" t="s">
        <v>897</v>
      </c>
      <c r="E256" s="1" t="s">
        <v>576</v>
      </c>
      <c r="F256" s="1" t="s">
        <v>623</v>
      </c>
      <c r="G256" s="1" t="s">
        <v>1086</v>
      </c>
      <c r="H256" s="1" t="s">
        <v>444</v>
      </c>
      <c r="I256" s="1" t="s">
        <v>499</v>
      </c>
      <c r="J256" s="1" t="s">
        <v>1265</v>
      </c>
      <c r="L256"/>
      <c r="N256"/>
      <c r="O256"/>
      <c r="P256"/>
      <c r="Q256"/>
      <c r="R256"/>
      <c r="S256"/>
    </row>
    <row r="257" spans="2:19" x14ac:dyDescent="0.4">
      <c r="B257" s="1" t="s">
        <v>280</v>
      </c>
      <c r="C257" s="1" t="s">
        <v>63</v>
      </c>
      <c r="D257" s="1" t="s">
        <v>391</v>
      </c>
      <c r="E257" s="1" t="s">
        <v>957</v>
      </c>
      <c r="F257" s="1" t="s">
        <v>1021</v>
      </c>
      <c r="G257" s="1" t="s">
        <v>1087</v>
      </c>
      <c r="H257" s="1" t="s">
        <v>445</v>
      </c>
      <c r="I257" s="1" t="s">
        <v>500</v>
      </c>
      <c r="J257" s="1" t="s">
        <v>1266</v>
      </c>
      <c r="L257"/>
      <c r="N257"/>
      <c r="O257"/>
      <c r="P257"/>
      <c r="Q257"/>
      <c r="R257"/>
      <c r="S257"/>
    </row>
    <row r="258" spans="2:19" x14ac:dyDescent="0.4">
      <c r="B258" s="1" t="s">
        <v>281</v>
      </c>
      <c r="C258" s="1" t="s">
        <v>726</v>
      </c>
      <c r="D258" s="1" t="s">
        <v>898</v>
      </c>
      <c r="E258" s="1" t="s">
        <v>958</v>
      </c>
      <c r="F258" s="1" t="s">
        <v>1022</v>
      </c>
      <c r="G258" s="1" t="s">
        <v>1088</v>
      </c>
      <c r="H258" s="1" t="s">
        <v>1139</v>
      </c>
      <c r="I258" s="1" t="s">
        <v>1191</v>
      </c>
      <c r="J258" s="1" t="s">
        <v>1267</v>
      </c>
      <c r="L258"/>
      <c r="N258"/>
      <c r="O258"/>
      <c r="P258"/>
      <c r="Q258"/>
      <c r="R258"/>
      <c r="S258"/>
    </row>
    <row r="259" spans="2:19" x14ac:dyDescent="0.4">
      <c r="B259" s="1" t="s">
        <v>282</v>
      </c>
      <c r="C259" s="1" t="s">
        <v>702</v>
      </c>
      <c r="D259" s="1" t="s">
        <v>899</v>
      </c>
      <c r="E259" s="1" t="s">
        <v>959</v>
      </c>
      <c r="F259" s="1" t="s">
        <v>1023</v>
      </c>
      <c r="G259" s="1" t="s">
        <v>1089</v>
      </c>
      <c r="H259" s="1" t="s">
        <v>446</v>
      </c>
      <c r="I259" s="1" t="s">
        <v>501</v>
      </c>
      <c r="J259" s="1" t="s">
        <v>1268</v>
      </c>
      <c r="L259"/>
      <c r="N259"/>
      <c r="O259"/>
      <c r="P259"/>
      <c r="Q259"/>
      <c r="R259"/>
      <c r="S259"/>
    </row>
    <row r="260" spans="2:19" x14ac:dyDescent="0.4">
      <c r="B260" s="1" t="s">
        <v>283</v>
      </c>
      <c r="C260" s="1" t="s">
        <v>703</v>
      </c>
      <c r="D260" s="1" t="s">
        <v>900</v>
      </c>
      <c r="E260" s="1" t="s">
        <v>960</v>
      </c>
      <c r="F260" s="1" t="s">
        <v>1024</v>
      </c>
      <c r="G260" s="1" t="s">
        <v>665</v>
      </c>
      <c r="H260" s="1" t="s">
        <v>1140</v>
      </c>
      <c r="I260" s="1" t="s">
        <v>502</v>
      </c>
      <c r="J260" s="1" t="s">
        <v>1269</v>
      </c>
      <c r="L260"/>
      <c r="N260"/>
      <c r="O260"/>
      <c r="P260"/>
      <c r="Q260"/>
      <c r="R260"/>
      <c r="S260"/>
    </row>
    <row r="261" spans="2:19" x14ac:dyDescent="0.4">
      <c r="B261" s="1" t="s">
        <v>284</v>
      </c>
      <c r="C261" s="1" t="s">
        <v>62</v>
      </c>
      <c r="D261" s="1" t="s">
        <v>901</v>
      </c>
      <c r="E261" s="1" t="s">
        <v>961</v>
      </c>
      <c r="F261" s="1" t="s">
        <v>1025</v>
      </c>
      <c r="G261" s="1" t="s">
        <v>666</v>
      </c>
      <c r="H261" s="1" t="s">
        <v>1141</v>
      </c>
      <c r="I261" s="1" t="s">
        <v>503</v>
      </c>
      <c r="J261" s="1" t="s">
        <v>1270</v>
      </c>
      <c r="L261"/>
      <c r="N261"/>
      <c r="O261"/>
      <c r="P261"/>
      <c r="Q261"/>
      <c r="R261"/>
      <c r="S261"/>
    </row>
    <row r="262" spans="2:19" x14ac:dyDescent="0.4">
      <c r="B262" s="1" t="s">
        <v>285</v>
      </c>
      <c r="C262" s="1" t="s">
        <v>278</v>
      </c>
      <c r="D262" s="1" t="s">
        <v>874</v>
      </c>
      <c r="E262" s="1" t="s">
        <v>278</v>
      </c>
      <c r="F262" s="1" t="s">
        <v>1000</v>
      </c>
      <c r="G262" s="1" t="s">
        <v>1065</v>
      </c>
      <c r="H262" s="1" t="s">
        <v>433</v>
      </c>
      <c r="I262" s="1" t="s">
        <v>1177</v>
      </c>
      <c r="J262" s="1" t="s">
        <v>1241</v>
      </c>
      <c r="L262"/>
      <c r="N262"/>
      <c r="O262"/>
      <c r="P262"/>
      <c r="Q262"/>
      <c r="R262"/>
      <c r="S262"/>
    </row>
    <row r="263" spans="2:19" x14ac:dyDescent="0.4">
      <c r="B263" s="1" t="s">
        <v>286</v>
      </c>
      <c r="C263" s="1" t="s">
        <v>768</v>
      </c>
      <c r="D263" s="1" t="s">
        <v>768</v>
      </c>
      <c r="E263" s="1" t="s">
        <v>768</v>
      </c>
      <c r="F263" s="1" t="s">
        <v>768</v>
      </c>
      <c r="G263" s="1" t="s">
        <v>768</v>
      </c>
      <c r="H263" s="1" t="s">
        <v>768</v>
      </c>
      <c r="I263" s="1" t="s">
        <v>768</v>
      </c>
      <c r="J263" s="1" t="s">
        <v>768</v>
      </c>
      <c r="L263"/>
      <c r="N263"/>
      <c r="O263"/>
      <c r="P263"/>
      <c r="Q263"/>
      <c r="R263"/>
      <c r="S263"/>
    </row>
    <row r="264" spans="2:19" x14ac:dyDescent="0.4">
      <c r="B264" s="1" t="s">
        <v>287</v>
      </c>
      <c r="C264" s="1" t="s">
        <v>39</v>
      </c>
      <c r="D264" s="1" t="s">
        <v>392</v>
      </c>
      <c r="E264" s="1" t="s">
        <v>577</v>
      </c>
      <c r="F264" s="1" t="s">
        <v>624</v>
      </c>
      <c r="G264" s="1" t="s">
        <v>667</v>
      </c>
      <c r="H264" s="1" t="s">
        <v>1142</v>
      </c>
      <c r="I264" s="1" t="s">
        <v>504</v>
      </c>
      <c r="J264" s="1" t="s">
        <v>1271</v>
      </c>
      <c r="L264"/>
      <c r="N264"/>
      <c r="O264"/>
      <c r="P264"/>
      <c r="Q264"/>
      <c r="R264"/>
      <c r="S264"/>
    </row>
    <row r="265" spans="2:19" x14ac:dyDescent="0.4">
      <c r="B265" s="1" t="s">
        <v>288</v>
      </c>
      <c r="C265" s="1" t="s">
        <v>727</v>
      </c>
      <c r="D265" s="1" t="s">
        <v>902</v>
      </c>
      <c r="E265" s="1" t="s">
        <v>727</v>
      </c>
      <c r="F265" s="1" t="s">
        <v>1026</v>
      </c>
      <c r="G265" s="1" t="s">
        <v>1090</v>
      </c>
      <c r="H265" s="1" t="s">
        <v>1143</v>
      </c>
      <c r="I265" s="1" t="s">
        <v>1192</v>
      </c>
      <c r="J265" s="1" t="s">
        <v>1272</v>
      </c>
      <c r="L265"/>
      <c r="N265"/>
      <c r="O265"/>
      <c r="P265"/>
      <c r="Q265"/>
      <c r="R265"/>
      <c r="S265"/>
    </row>
    <row r="266" spans="2:19" x14ac:dyDescent="0.4">
      <c r="B266" s="1" t="s">
        <v>289</v>
      </c>
      <c r="C266" s="1" t="s">
        <v>728</v>
      </c>
      <c r="D266" s="1" t="s">
        <v>903</v>
      </c>
      <c r="E266" s="1" t="s">
        <v>962</v>
      </c>
      <c r="F266" s="1" t="s">
        <v>1027</v>
      </c>
      <c r="G266" s="1" t="s">
        <v>1091</v>
      </c>
      <c r="H266" s="1" t="s">
        <v>1144</v>
      </c>
      <c r="I266" s="1" t="s">
        <v>1193</v>
      </c>
      <c r="J266" s="1" t="s">
        <v>1273</v>
      </c>
      <c r="L266"/>
      <c r="N266"/>
      <c r="O266"/>
      <c r="P266"/>
      <c r="Q266"/>
      <c r="R266"/>
      <c r="S266"/>
    </row>
    <row r="267" spans="2:19" x14ac:dyDescent="0.4">
      <c r="B267" s="1" t="s">
        <v>290</v>
      </c>
      <c r="C267" s="1" t="s">
        <v>729</v>
      </c>
      <c r="D267" s="1" t="s">
        <v>908</v>
      </c>
      <c r="E267" s="1" t="s">
        <v>963</v>
      </c>
      <c r="F267" s="1" t="s">
        <v>1028</v>
      </c>
      <c r="G267" s="1" t="s">
        <v>1092</v>
      </c>
      <c r="H267" s="1" t="s">
        <v>1145</v>
      </c>
      <c r="I267" s="1" t="s">
        <v>1194</v>
      </c>
      <c r="J267" s="1" t="s">
        <v>1274</v>
      </c>
      <c r="L267"/>
      <c r="N267"/>
      <c r="O267"/>
      <c r="P267"/>
      <c r="Q267"/>
      <c r="R267"/>
      <c r="S267"/>
    </row>
    <row r="268" spans="2:19" x14ac:dyDescent="0.4">
      <c r="B268" s="1" t="s">
        <v>291</v>
      </c>
      <c r="C268" s="1" t="s">
        <v>730</v>
      </c>
      <c r="D268" s="1" t="s">
        <v>904</v>
      </c>
      <c r="E268" s="1" t="s">
        <v>964</v>
      </c>
      <c r="F268" s="1" t="s">
        <v>1029</v>
      </c>
      <c r="G268" s="1" t="s">
        <v>1093</v>
      </c>
      <c r="H268" s="1" t="s">
        <v>1146</v>
      </c>
      <c r="I268" s="1" t="s">
        <v>1195</v>
      </c>
      <c r="J268" s="1" t="s">
        <v>1275</v>
      </c>
      <c r="L268"/>
      <c r="N268"/>
      <c r="O268"/>
      <c r="P268"/>
      <c r="Q268"/>
      <c r="R268"/>
      <c r="S268"/>
    </row>
    <row r="269" spans="2:19" x14ac:dyDescent="0.4">
      <c r="B269" s="1" t="s">
        <v>733</v>
      </c>
      <c r="C269" s="1" t="s">
        <v>731</v>
      </c>
      <c r="D269" s="1" t="s">
        <v>905</v>
      </c>
      <c r="E269" s="1" t="s">
        <v>965</v>
      </c>
      <c r="F269" s="1" t="s">
        <v>1030</v>
      </c>
      <c r="G269" s="1" t="s">
        <v>1094</v>
      </c>
      <c r="H269" s="1" t="s">
        <v>1147</v>
      </c>
      <c r="I269" s="1" t="s">
        <v>1196</v>
      </c>
      <c r="J269" s="1" t="s">
        <v>1276</v>
      </c>
      <c r="L269"/>
      <c r="N269"/>
      <c r="O269"/>
      <c r="P269"/>
      <c r="Q269"/>
      <c r="R269"/>
      <c r="S269"/>
    </row>
    <row r="270" spans="2:19" x14ac:dyDescent="0.4">
      <c r="B270" s="1" t="s">
        <v>734</v>
      </c>
      <c r="C270" s="1" t="s">
        <v>732</v>
      </c>
      <c r="D270" s="1" t="s">
        <v>909</v>
      </c>
      <c r="E270" s="1" t="s">
        <v>966</v>
      </c>
      <c r="F270" s="1" t="s">
        <v>1031</v>
      </c>
      <c r="G270" s="1" t="s">
        <v>1095</v>
      </c>
      <c r="H270" s="1" t="s">
        <v>1148</v>
      </c>
      <c r="I270" s="1" t="s">
        <v>1197</v>
      </c>
      <c r="J270" s="1" t="s">
        <v>1277</v>
      </c>
      <c r="L270"/>
      <c r="N270"/>
      <c r="O270"/>
      <c r="P270"/>
      <c r="Q270"/>
      <c r="R270"/>
      <c r="S270"/>
    </row>
    <row r="271" spans="2:19" x14ac:dyDescent="0.4">
      <c r="B271" s="1" t="s">
        <v>735</v>
      </c>
      <c r="C271" s="1" t="s">
        <v>28</v>
      </c>
      <c r="D271" s="1" t="s">
        <v>243</v>
      </c>
      <c r="E271" s="1" t="s">
        <v>571</v>
      </c>
      <c r="F271" s="1" t="s">
        <v>618</v>
      </c>
      <c r="G271" s="1" t="s">
        <v>661</v>
      </c>
      <c r="H271" s="1" t="s">
        <v>439</v>
      </c>
      <c r="I271" s="1" t="s">
        <v>492</v>
      </c>
      <c r="J271" s="1" t="s">
        <v>28</v>
      </c>
      <c r="L271"/>
      <c r="N271"/>
      <c r="O271"/>
      <c r="P271"/>
      <c r="Q271"/>
      <c r="R271"/>
      <c r="S271"/>
    </row>
    <row r="272" spans="2:19" x14ac:dyDescent="0.4">
      <c r="B272" s="1" t="s">
        <v>736</v>
      </c>
      <c r="C272" s="1" t="s">
        <v>42</v>
      </c>
      <c r="D272" s="1" t="s">
        <v>244</v>
      </c>
      <c r="E272" s="1" t="s">
        <v>572</v>
      </c>
      <c r="F272" s="1" t="s">
        <v>619</v>
      </c>
      <c r="G272" s="1" t="s">
        <v>662</v>
      </c>
      <c r="H272" s="1" t="s">
        <v>440</v>
      </c>
      <c r="I272" s="1" t="s">
        <v>493</v>
      </c>
      <c r="J272" s="1" t="str">
        <f>""</f>
        <v/>
      </c>
      <c r="L272"/>
      <c r="N272"/>
      <c r="O272"/>
      <c r="P272"/>
      <c r="Q272"/>
      <c r="R272"/>
      <c r="S272"/>
    </row>
    <row r="273" spans="2:19" x14ac:dyDescent="0.4">
      <c r="B273" s="1" t="s">
        <v>766</v>
      </c>
      <c r="C273" s="1" t="s">
        <v>36</v>
      </c>
      <c r="D273" s="1" t="s">
        <v>245</v>
      </c>
      <c r="E273" s="1" t="s">
        <v>573</v>
      </c>
      <c r="F273" s="1" t="s">
        <v>620</v>
      </c>
      <c r="G273" s="1" t="s">
        <v>663</v>
      </c>
      <c r="H273" s="1" t="s">
        <v>441</v>
      </c>
      <c r="I273" s="1" t="s">
        <v>494</v>
      </c>
      <c r="J273" s="1" t="s">
        <v>1278</v>
      </c>
      <c r="L273"/>
      <c r="N273"/>
      <c r="O273"/>
      <c r="P273"/>
      <c r="Q273"/>
      <c r="R273"/>
      <c r="S273"/>
    </row>
    <row r="274" spans="2:19" x14ac:dyDescent="0.4">
      <c r="B274" s="1" t="s">
        <v>767</v>
      </c>
      <c r="C274" s="1" t="s">
        <v>131</v>
      </c>
      <c r="D274" s="1" t="s">
        <v>131</v>
      </c>
      <c r="E274" s="1" t="s">
        <v>131</v>
      </c>
      <c r="F274" s="1" t="s">
        <v>131</v>
      </c>
      <c r="G274" s="1" t="s">
        <v>131</v>
      </c>
      <c r="H274" s="1" t="s">
        <v>131</v>
      </c>
      <c r="I274" s="1" t="s">
        <v>131</v>
      </c>
      <c r="J274" s="1" t="s">
        <v>131</v>
      </c>
      <c r="L274"/>
      <c r="N274"/>
      <c r="O274"/>
      <c r="P274"/>
      <c r="Q274"/>
      <c r="R274"/>
      <c r="S274"/>
    </row>
    <row r="275" spans="2:19" x14ac:dyDescent="0.4">
      <c r="B275" s="1" t="s">
        <v>292</v>
      </c>
      <c r="C275" s="1" t="s">
        <v>41</v>
      </c>
      <c r="D275" s="1" t="s">
        <v>910</v>
      </c>
      <c r="E275" s="1" t="s">
        <v>967</v>
      </c>
      <c r="F275" s="1" t="s">
        <v>625</v>
      </c>
      <c r="G275" s="1" t="s">
        <v>1096</v>
      </c>
      <c r="H275" s="1" t="s">
        <v>447</v>
      </c>
      <c r="I275" s="1" t="s">
        <v>505</v>
      </c>
      <c r="J275" s="1" t="s">
        <v>1279</v>
      </c>
      <c r="L275"/>
      <c r="N275"/>
      <c r="O275"/>
      <c r="P275"/>
      <c r="Q275"/>
      <c r="R275"/>
      <c r="S275"/>
    </row>
    <row r="276" spans="2:19" x14ac:dyDescent="0.4">
      <c r="B276" s="1" t="s">
        <v>293</v>
      </c>
      <c r="C276" s="1" t="s">
        <v>45</v>
      </c>
      <c r="D276" s="1" t="s">
        <v>393</v>
      </c>
      <c r="E276" s="1" t="s">
        <v>968</v>
      </c>
      <c r="F276" s="1" t="s">
        <v>1032</v>
      </c>
      <c r="G276" s="1" t="s">
        <v>668</v>
      </c>
      <c r="H276" s="1" t="s">
        <v>448</v>
      </c>
      <c r="I276" s="1" t="s">
        <v>506</v>
      </c>
      <c r="J276" s="1" t="s">
        <v>1280</v>
      </c>
      <c r="L276"/>
      <c r="N276"/>
      <c r="O276"/>
      <c r="P276"/>
      <c r="Q276"/>
      <c r="R276"/>
      <c r="S276"/>
    </row>
    <row r="277" spans="2:19" x14ac:dyDescent="0.4">
      <c r="B277" s="1" t="s">
        <v>294</v>
      </c>
      <c r="C277" s="1" t="s">
        <v>46</v>
      </c>
      <c r="D277" s="1" t="s">
        <v>394</v>
      </c>
      <c r="E277" s="1" t="s">
        <v>969</v>
      </c>
      <c r="F277" s="1" t="s">
        <v>1033</v>
      </c>
      <c r="G277" s="1" t="s">
        <v>669</v>
      </c>
      <c r="H277" s="1" t="s">
        <v>1149</v>
      </c>
      <c r="I277" s="1" t="s">
        <v>507</v>
      </c>
      <c r="J277" s="1" t="s">
        <v>1281</v>
      </c>
      <c r="L277"/>
      <c r="N277"/>
      <c r="O277"/>
      <c r="P277"/>
      <c r="Q277"/>
      <c r="R277"/>
      <c r="S277"/>
    </row>
    <row r="278" spans="2:19" x14ac:dyDescent="0.4">
      <c r="B278" s="1" t="s">
        <v>295</v>
      </c>
      <c r="C278" s="1" t="s">
        <v>66</v>
      </c>
      <c r="D278" s="1" t="s">
        <v>911</v>
      </c>
      <c r="E278" s="1" t="s">
        <v>970</v>
      </c>
      <c r="F278" s="1" t="s">
        <v>1034</v>
      </c>
      <c r="G278" s="1" t="s">
        <v>670</v>
      </c>
      <c r="H278" s="1" t="s">
        <v>449</v>
      </c>
      <c r="I278" s="1" t="s">
        <v>508</v>
      </c>
      <c r="J278" s="1" t="s">
        <v>1282</v>
      </c>
      <c r="L278"/>
      <c r="N278"/>
      <c r="O278"/>
      <c r="P278"/>
      <c r="Q278"/>
      <c r="R278"/>
      <c r="S278"/>
    </row>
    <row r="279" spans="2:19" x14ac:dyDescent="0.4">
      <c r="B279" s="1" t="s">
        <v>296</v>
      </c>
      <c r="C279" s="1" t="s">
        <v>67</v>
      </c>
      <c r="D279" s="1" t="s">
        <v>912</v>
      </c>
      <c r="E279" s="1" t="s">
        <v>971</v>
      </c>
      <c r="F279" s="1" t="s">
        <v>1035</v>
      </c>
      <c r="G279" s="1" t="s">
        <v>671</v>
      </c>
      <c r="H279" s="1" t="s">
        <v>450</v>
      </c>
      <c r="I279" s="1" t="s">
        <v>1198</v>
      </c>
      <c r="J279" s="1" t="s">
        <v>1283</v>
      </c>
      <c r="L279"/>
      <c r="N279"/>
      <c r="O279"/>
      <c r="P279"/>
      <c r="Q279"/>
      <c r="R279"/>
      <c r="S279"/>
    </row>
    <row r="280" spans="2:19" x14ac:dyDescent="0.4">
      <c r="B280" s="1" t="s">
        <v>297</v>
      </c>
      <c r="C280" s="1" t="s">
        <v>64</v>
      </c>
      <c r="D280" s="1" t="s">
        <v>913</v>
      </c>
      <c r="E280" s="1" t="s">
        <v>972</v>
      </c>
      <c r="F280" s="1" t="s">
        <v>1036</v>
      </c>
      <c r="G280" s="1" t="s">
        <v>672</v>
      </c>
      <c r="H280" s="1" t="s">
        <v>451</v>
      </c>
      <c r="I280" s="1" t="s">
        <v>1199</v>
      </c>
      <c r="J280" s="1" t="s">
        <v>1284</v>
      </c>
      <c r="L280"/>
      <c r="N280"/>
      <c r="O280"/>
      <c r="P280"/>
      <c r="Q280"/>
      <c r="R280"/>
      <c r="S280"/>
    </row>
    <row r="281" spans="2:19" x14ac:dyDescent="0.4">
      <c r="B281" s="1" t="s">
        <v>298</v>
      </c>
      <c r="C281" s="1" t="s">
        <v>707</v>
      </c>
      <c r="D281" s="1" t="s">
        <v>914</v>
      </c>
      <c r="E281" s="1" t="s">
        <v>973</v>
      </c>
      <c r="F281" s="1" t="s">
        <v>1037</v>
      </c>
      <c r="G281" s="1" t="s">
        <v>1097</v>
      </c>
      <c r="H281" s="1" t="s">
        <v>1150</v>
      </c>
      <c r="I281" s="1" t="s">
        <v>509</v>
      </c>
      <c r="J281" s="1" t="s">
        <v>1285</v>
      </c>
      <c r="L281"/>
    </row>
    <row r="282" spans="2:19" x14ac:dyDescent="0.4">
      <c r="B282" s="1" t="s">
        <v>299</v>
      </c>
      <c r="C282" s="1" t="s">
        <v>744</v>
      </c>
      <c r="D282" s="1" t="s">
        <v>915</v>
      </c>
      <c r="E282" s="1" t="s">
        <v>974</v>
      </c>
      <c r="F282" s="1" t="s">
        <v>1038</v>
      </c>
      <c r="G282" s="1" t="s">
        <v>1098</v>
      </c>
      <c r="H282" s="1" t="s">
        <v>1151</v>
      </c>
      <c r="I282" s="1" t="s">
        <v>1200</v>
      </c>
      <c r="J282" s="1" t="s">
        <v>1286</v>
      </c>
      <c r="L282"/>
    </row>
    <row r="283" spans="2:19" x14ac:dyDescent="0.4">
      <c r="B283" s="1" t="s">
        <v>300</v>
      </c>
      <c r="C283" s="1" t="s">
        <v>741</v>
      </c>
      <c r="D283" s="1" t="s">
        <v>916</v>
      </c>
      <c r="E283" s="1" t="s">
        <v>975</v>
      </c>
      <c r="F283" s="1" t="s">
        <v>1039</v>
      </c>
      <c r="G283" s="1" t="s">
        <v>1099</v>
      </c>
      <c r="H283" s="1" t="s">
        <v>1152</v>
      </c>
      <c r="I283" s="1" t="s">
        <v>1201</v>
      </c>
      <c r="J283" s="1" t="s">
        <v>1287</v>
      </c>
      <c r="L283"/>
    </row>
    <row r="284" spans="2:19" x14ac:dyDescent="0.4">
      <c r="B284" s="1" t="s">
        <v>301</v>
      </c>
      <c r="C284" s="1" t="s">
        <v>742</v>
      </c>
      <c r="D284" s="1" t="s">
        <v>917</v>
      </c>
      <c r="E284" s="1" t="s">
        <v>976</v>
      </c>
      <c r="F284" s="1" t="s">
        <v>1040</v>
      </c>
      <c r="G284" s="1" t="s">
        <v>1100</v>
      </c>
      <c r="H284" s="1" t="s">
        <v>1153</v>
      </c>
      <c r="I284" s="1" t="s">
        <v>484</v>
      </c>
      <c r="J284" s="1" t="s">
        <v>1288</v>
      </c>
      <c r="L284"/>
    </row>
    <row r="285" spans="2:19" x14ac:dyDescent="0.4">
      <c r="B285" s="1" t="s">
        <v>302</v>
      </c>
      <c r="C285" s="1" t="s">
        <v>743</v>
      </c>
      <c r="D285" s="1" t="s">
        <v>918</v>
      </c>
      <c r="E285" s="1" t="s">
        <v>977</v>
      </c>
      <c r="F285" s="1" t="s">
        <v>1041</v>
      </c>
      <c r="G285" s="1" t="s">
        <v>1101</v>
      </c>
      <c r="H285" s="1" t="s">
        <v>1154</v>
      </c>
      <c r="I285" s="1" t="s">
        <v>1202</v>
      </c>
      <c r="J285" s="1" t="s">
        <v>1289</v>
      </c>
      <c r="L285"/>
    </row>
    <row r="286" spans="2:19" x14ac:dyDescent="0.4">
      <c r="L286"/>
    </row>
    <row r="287" spans="2:19" x14ac:dyDescent="0.4">
      <c r="L287"/>
    </row>
    <row r="288" spans="2:19" x14ac:dyDescent="0.4">
      <c r="B288" s="1" t="s">
        <v>303</v>
      </c>
      <c r="C288" s="1" t="s">
        <v>43</v>
      </c>
      <c r="D288" s="1" t="s">
        <v>395</v>
      </c>
      <c r="E288" s="1" t="s">
        <v>43</v>
      </c>
      <c r="F288" s="1" t="s">
        <v>626</v>
      </c>
      <c r="G288" s="1" t="s">
        <v>673</v>
      </c>
      <c r="H288" s="1" t="s">
        <v>452</v>
      </c>
      <c r="I288" s="1" t="s">
        <v>510</v>
      </c>
      <c r="J288" s="1" t="s">
        <v>1290</v>
      </c>
      <c r="L288"/>
    </row>
    <row r="289" spans="2:12" x14ac:dyDescent="0.4">
      <c r="B289" s="1" t="s">
        <v>304</v>
      </c>
      <c r="C289" s="1" t="s">
        <v>44</v>
      </c>
      <c r="D289" s="1" t="s">
        <v>396</v>
      </c>
      <c r="E289" s="1" t="s">
        <v>578</v>
      </c>
      <c r="F289" s="1" t="s">
        <v>1042</v>
      </c>
      <c r="G289" s="1" t="s">
        <v>674</v>
      </c>
      <c r="H289" s="1" t="s">
        <v>1155</v>
      </c>
      <c r="I289" s="1" t="s">
        <v>511</v>
      </c>
      <c r="J289" s="1" t="s">
        <v>1291</v>
      </c>
      <c r="L289"/>
    </row>
    <row r="290" spans="2:12" x14ac:dyDescent="0.4">
      <c r="B290" s="1" t="s">
        <v>305</v>
      </c>
      <c r="C290" s="1" t="s">
        <v>737</v>
      </c>
      <c r="D290" s="1" t="s">
        <v>919</v>
      </c>
      <c r="E290" s="1" t="s">
        <v>978</v>
      </c>
      <c r="F290" s="1" t="s">
        <v>1043</v>
      </c>
      <c r="G290" s="1" t="s">
        <v>1102</v>
      </c>
      <c r="H290" s="1" t="s">
        <v>1156</v>
      </c>
      <c r="I290" s="1" t="s">
        <v>1203</v>
      </c>
      <c r="J290" s="1" t="s">
        <v>1292</v>
      </c>
      <c r="L290"/>
    </row>
    <row r="291" spans="2:12" x14ac:dyDescent="0.4">
      <c r="B291" s="1" t="s">
        <v>306</v>
      </c>
      <c r="C291" s="1" t="s">
        <v>738</v>
      </c>
      <c r="D291" s="1" t="s">
        <v>920</v>
      </c>
      <c r="E291" s="1" t="s">
        <v>979</v>
      </c>
      <c r="F291" s="1" t="s">
        <v>1044</v>
      </c>
      <c r="G291" s="1" t="s">
        <v>1103</v>
      </c>
      <c r="H291" s="1" t="s">
        <v>1157</v>
      </c>
      <c r="I291" s="1" t="s">
        <v>1204</v>
      </c>
      <c r="J291" s="1" t="s">
        <v>1293</v>
      </c>
      <c r="L291"/>
    </row>
    <row r="292" spans="2:12" x14ac:dyDescent="0.4">
      <c r="B292" s="1" t="s">
        <v>307</v>
      </c>
      <c r="C292" s="1" t="s">
        <v>739</v>
      </c>
      <c r="D292" s="1" t="s">
        <v>921</v>
      </c>
      <c r="E292" s="1" t="s">
        <v>980</v>
      </c>
      <c r="F292" s="1" t="s">
        <v>1045</v>
      </c>
      <c r="G292" s="1" t="s">
        <v>1104</v>
      </c>
      <c r="H292" s="1" t="s">
        <v>1158</v>
      </c>
      <c r="I292" s="1" t="s">
        <v>1205</v>
      </c>
      <c r="J292" s="1" t="s">
        <v>1294</v>
      </c>
      <c r="L292"/>
    </row>
    <row r="293" spans="2:12" x14ac:dyDescent="0.4">
      <c r="B293" s="1" t="s">
        <v>308</v>
      </c>
      <c r="C293" s="1" t="s">
        <v>769</v>
      </c>
      <c r="D293" s="1" t="s">
        <v>922</v>
      </c>
      <c r="E293" s="1" t="s">
        <v>981</v>
      </c>
      <c r="F293" s="1" t="s">
        <v>1046</v>
      </c>
      <c r="G293" s="1" t="s">
        <v>1105</v>
      </c>
      <c r="H293" s="1" t="s">
        <v>1159</v>
      </c>
      <c r="I293" s="1" t="s">
        <v>1206</v>
      </c>
      <c r="J293" s="1" t="s">
        <v>1295</v>
      </c>
      <c r="L293"/>
    </row>
    <row r="294" spans="2:12" x14ac:dyDescent="0.4">
      <c r="B294" s="1" t="s">
        <v>309</v>
      </c>
      <c r="C294" s="1" t="s">
        <v>740</v>
      </c>
      <c r="D294" s="1" t="s">
        <v>923</v>
      </c>
      <c r="E294" s="1" t="s">
        <v>982</v>
      </c>
      <c r="F294" s="1" t="s">
        <v>1047</v>
      </c>
      <c r="G294" s="1" t="s">
        <v>1106</v>
      </c>
      <c r="H294" s="1" t="s">
        <v>1160</v>
      </c>
      <c r="I294" s="1" t="s">
        <v>1207</v>
      </c>
      <c r="J294" s="1" t="s">
        <v>1296</v>
      </c>
      <c r="L294"/>
    </row>
    <row r="295" spans="2:12" x14ac:dyDescent="0.4">
      <c r="B295" s="1" t="s">
        <v>310</v>
      </c>
      <c r="C295" s="1" t="s">
        <v>745</v>
      </c>
      <c r="D295" s="1" t="s">
        <v>924</v>
      </c>
      <c r="E295" s="1" t="s">
        <v>745</v>
      </c>
      <c r="F295" s="1" t="s">
        <v>1048</v>
      </c>
      <c r="G295" s="1" t="s">
        <v>1048</v>
      </c>
      <c r="H295" s="1" t="s">
        <v>1161</v>
      </c>
      <c r="I295" s="1" t="s">
        <v>1208</v>
      </c>
      <c r="J295" s="1" t="s">
        <v>1208</v>
      </c>
      <c r="L295"/>
    </row>
    <row r="296" spans="2:12" x14ac:dyDescent="0.4">
      <c r="B296" s="1" t="s">
        <v>311</v>
      </c>
      <c r="C296" s="1" t="s">
        <v>32</v>
      </c>
      <c r="D296" s="1" t="s">
        <v>925</v>
      </c>
      <c r="E296" s="1" t="s">
        <v>575</v>
      </c>
      <c r="F296" s="1" t="s">
        <v>622</v>
      </c>
      <c r="G296" s="1" t="s">
        <v>1107</v>
      </c>
      <c r="H296" s="1" t="s">
        <v>443</v>
      </c>
      <c r="I296" s="1" t="s">
        <v>498</v>
      </c>
      <c r="J296" s="1" t="s">
        <v>1297</v>
      </c>
      <c r="L296"/>
    </row>
    <row r="297" spans="2:12" x14ac:dyDescent="0.4">
      <c r="B297" s="1" t="s">
        <v>312</v>
      </c>
      <c r="C297" s="1" t="s">
        <v>746</v>
      </c>
      <c r="D297" s="1" t="s">
        <v>926</v>
      </c>
      <c r="E297" s="1" t="s">
        <v>983</v>
      </c>
      <c r="F297" s="1" t="s">
        <v>1049</v>
      </c>
      <c r="G297" s="1" t="s">
        <v>1108</v>
      </c>
      <c r="H297" s="1" t="s">
        <v>1162</v>
      </c>
      <c r="I297" s="1" t="s">
        <v>1209</v>
      </c>
      <c r="J297" s="1" t="s">
        <v>1298</v>
      </c>
      <c r="L297"/>
    </row>
    <row r="298" spans="2:12" x14ac:dyDescent="0.4">
      <c r="B298" s="1" t="s">
        <v>316</v>
      </c>
      <c r="C298" s="1" t="s">
        <v>747</v>
      </c>
      <c r="D298" s="1" t="s">
        <v>747</v>
      </c>
      <c r="E298" s="1" t="s">
        <v>747</v>
      </c>
      <c r="F298" s="1" t="s">
        <v>1050</v>
      </c>
      <c r="G298" s="1" t="s">
        <v>1050</v>
      </c>
      <c r="H298" s="1" t="s">
        <v>1163</v>
      </c>
      <c r="I298" s="1" t="s">
        <v>1210</v>
      </c>
      <c r="J298" s="1" t="s">
        <v>1210</v>
      </c>
      <c r="L298"/>
    </row>
    <row r="299" spans="2:12" x14ac:dyDescent="0.4">
      <c r="B299" s="1" t="s">
        <v>317</v>
      </c>
      <c r="C299" s="1" t="s">
        <v>23</v>
      </c>
      <c r="D299" s="1" t="s">
        <v>23</v>
      </c>
      <c r="E299" s="1" t="s">
        <v>570</v>
      </c>
      <c r="F299" s="1" t="s">
        <v>617</v>
      </c>
      <c r="G299" s="1" t="s">
        <v>617</v>
      </c>
      <c r="H299" s="1" t="s">
        <v>438</v>
      </c>
      <c r="I299" s="1" t="s">
        <v>491</v>
      </c>
      <c r="J299" s="1" t="s">
        <v>1244</v>
      </c>
      <c r="L299"/>
    </row>
    <row r="300" spans="2:12" x14ac:dyDescent="0.4">
      <c r="B300" s="1" t="s">
        <v>749</v>
      </c>
      <c r="C300" s="1" t="s">
        <v>32</v>
      </c>
      <c r="D300" s="1" t="s">
        <v>32</v>
      </c>
      <c r="E300" s="1" t="s">
        <v>575</v>
      </c>
      <c r="F300" s="1" t="s">
        <v>622</v>
      </c>
      <c r="G300" s="1" t="s">
        <v>1107</v>
      </c>
      <c r="H300" s="1" t="s">
        <v>443</v>
      </c>
      <c r="I300" s="1" t="s">
        <v>498</v>
      </c>
      <c r="J300" s="1" t="s">
        <v>1297</v>
      </c>
      <c r="L300"/>
    </row>
    <row r="301" spans="2:12" x14ac:dyDescent="0.4">
      <c r="B301" s="1" t="s">
        <v>750</v>
      </c>
      <c r="C301" s="1" t="s">
        <v>748</v>
      </c>
      <c r="D301" s="1" t="s">
        <v>748</v>
      </c>
      <c r="E301" s="1" t="s">
        <v>748</v>
      </c>
      <c r="F301" s="1" t="s">
        <v>1051</v>
      </c>
      <c r="G301" s="1" t="s">
        <v>1051</v>
      </c>
      <c r="H301" s="1" t="s">
        <v>1164</v>
      </c>
      <c r="I301" s="1" t="s">
        <v>1211</v>
      </c>
      <c r="J301" s="1" t="s">
        <v>1211</v>
      </c>
      <c r="L301"/>
    </row>
    <row r="302" spans="2:12" x14ac:dyDescent="0.4">
      <c r="B302" s="1" t="s">
        <v>751</v>
      </c>
      <c r="C302" s="1" t="s">
        <v>23</v>
      </c>
      <c r="D302" s="1" t="s">
        <v>23</v>
      </c>
      <c r="E302" s="1" t="s">
        <v>570</v>
      </c>
      <c r="F302" s="1" t="s">
        <v>617</v>
      </c>
      <c r="G302" s="1" t="s">
        <v>617</v>
      </c>
      <c r="H302" s="1" t="s">
        <v>438</v>
      </c>
      <c r="I302" s="1" t="s">
        <v>491</v>
      </c>
      <c r="J302" s="1" t="s">
        <v>1244</v>
      </c>
      <c r="L302"/>
    </row>
    <row r="303" spans="2:12" x14ac:dyDescent="0.4">
      <c r="B303" s="1" t="s">
        <v>752</v>
      </c>
      <c r="C303" s="1" t="s">
        <v>746</v>
      </c>
      <c r="D303" s="1" t="s">
        <v>746</v>
      </c>
      <c r="E303" s="1" t="s">
        <v>984</v>
      </c>
      <c r="F303" s="1" t="s">
        <v>1049</v>
      </c>
      <c r="G303" s="1" t="s">
        <v>1108</v>
      </c>
      <c r="H303" s="1" t="s">
        <v>1162</v>
      </c>
      <c r="I303" s="1" t="s">
        <v>1209</v>
      </c>
      <c r="J303" s="1" t="s">
        <v>1298</v>
      </c>
      <c r="L303"/>
    </row>
    <row r="304" spans="2:12" x14ac:dyDescent="0.4">
      <c r="B304" s="1" t="s">
        <v>753</v>
      </c>
      <c r="C304" s="1" t="s">
        <v>694</v>
      </c>
      <c r="D304" s="1" t="s">
        <v>696</v>
      </c>
      <c r="E304" s="1" t="s">
        <v>697</v>
      </c>
      <c r="F304" s="1" t="s">
        <v>698</v>
      </c>
      <c r="G304" s="1" t="s">
        <v>699</v>
      </c>
      <c r="H304" s="1" t="s">
        <v>700</v>
      </c>
      <c r="I304" s="1" t="s">
        <v>701</v>
      </c>
      <c r="J304" s="1" t="s">
        <v>1299</v>
      </c>
      <c r="L304"/>
    </row>
    <row r="305" spans="2:12" x14ac:dyDescent="0.4">
      <c r="B305" s="1" t="s">
        <v>754</v>
      </c>
      <c r="C305" s="1" t="s">
        <v>695</v>
      </c>
      <c r="D305" s="1" t="s">
        <v>695</v>
      </c>
      <c r="E305" s="1" t="s">
        <v>695</v>
      </c>
      <c r="F305" s="1" t="s">
        <v>695</v>
      </c>
      <c r="G305" s="1" t="s">
        <v>695</v>
      </c>
      <c r="H305" s="1" t="s">
        <v>695</v>
      </c>
      <c r="I305" s="1" t="s">
        <v>695</v>
      </c>
      <c r="J305" s="1" t="s">
        <v>695</v>
      </c>
      <c r="L305"/>
    </row>
    <row r="306" spans="2:12" x14ac:dyDescent="0.4">
      <c r="B306" s="1" t="s">
        <v>318</v>
      </c>
      <c r="C306" s="1" t="s">
        <v>68</v>
      </c>
      <c r="D306" s="1" t="s">
        <v>398</v>
      </c>
      <c r="E306" s="1" t="s">
        <v>579</v>
      </c>
      <c r="F306" s="1" t="s">
        <v>627</v>
      </c>
      <c r="G306" s="1" t="s">
        <v>676</v>
      </c>
      <c r="H306" s="1" t="s">
        <v>453</v>
      </c>
      <c r="I306" s="1" t="s">
        <v>512</v>
      </c>
      <c r="J306" s="1" t="s">
        <v>1300</v>
      </c>
    </row>
    <row r="307" spans="2:12" x14ac:dyDescent="0.4">
      <c r="B307" s="1" t="s">
        <v>319</v>
      </c>
      <c r="C307" s="1" t="s">
        <v>69</v>
      </c>
      <c r="D307" s="1" t="s">
        <v>399</v>
      </c>
      <c r="E307" s="1" t="s">
        <v>555</v>
      </c>
      <c r="F307" s="1" t="s">
        <v>601</v>
      </c>
      <c r="G307" s="1" t="s">
        <v>677</v>
      </c>
      <c r="H307" s="1" t="s">
        <v>454</v>
      </c>
      <c r="I307" s="1" t="s">
        <v>473</v>
      </c>
      <c r="J307" s="1" t="s">
        <v>1301</v>
      </c>
    </row>
    <row r="308" spans="2:12" x14ac:dyDescent="0.4">
      <c r="B308" s="1" t="s">
        <v>320</v>
      </c>
      <c r="C308" s="1" t="s">
        <v>533</v>
      </c>
      <c r="D308" s="1" t="s">
        <v>534</v>
      </c>
      <c r="E308" s="1" t="s">
        <v>580</v>
      </c>
      <c r="F308" s="1" t="s">
        <v>642</v>
      </c>
      <c r="G308" s="1" t="s">
        <v>678</v>
      </c>
      <c r="H308" s="1" t="s">
        <v>535</v>
      </c>
      <c r="I308" s="1" t="s">
        <v>536</v>
      </c>
      <c r="J308" s="1" t="s">
        <v>1302</v>
      </c>
    </row>
    <row r="309" spans="2:12" x14ac:dyDescent="0.4">
      <c r="B309" s="1" t="s">
        <v>321</v>
      </c>
      <c r="C309" s="1" t="s">
        <v>70</v>
      </c>
      <c r="D309" s="1" t="s">
        <v>400</v>
      </c>
      <c r="E309" s="1" t="s">
        <v>581</v>
      </c>
      <c r="F309" s="1" t="s">
        <v>603</v>
      </c>
      <c r="G309" s="1" t="s">
        <v>679</v>
      </c>
      <c r="H309" s="1" t="s">
        <v>420</v>
      </c>
      <c r="I309" s="1" t="s">
        <v>513</v>
      </c>
      <c r="J309" s="1" t="str">
        <f>""</f>
        <v/>
      </c>
    </row>
    <row r="310" spans="2:12" x14ac:dyDescent="0.4">
      <c r="B310" s="1" t="s">
        <v>322</v>
      </c>
      <c r="C310" s="1" t="s">
        <v>529</v>
      </c>
      <c r="D310" s="1" t="s">
        <v>537</v>
      </c>
      <c r="E310" s="1" t="s">
        <v>582</v>
      </c>
      <c r="F310" s="1" t="s">
        <v>628</v>
      </c>
      <c r="G310" s="1" t="s">
        <v>680</v>
      </c>
      <c r="H310" s="1" t="s">
        <v>531</v>
      </c>
      <c r="I310" s="1" t="s">
        <v>538</v>
      </c>
      <c r="J310" s="1" t="str">
        <f>""</f>
        <v/>
      </c>
    </row>
    <row r="311" spans="2:12" x14ac:dyDescent="0.4">
      <c r="B311" s="1" t="s">
        <v>323</v>
      </c>
      <c r="C311" s="1" t="s">
        <v>71</v>
      </c>
      <c r="D311" s="1" t="s">
        <v>401</v>
      </c>
      <c r="E311" s="1" t="s">
        <v>583</v>
      </c>
      <c r="F311" s="1" t="s">
        <v>629</v>
      </c>
      <c r="G311" s="1" t="s">
        <v>681</v>
      </c>
      <c r="H311" s="1" t="s">
        <v>455</v>
      </c>
      <c r="I311" s="1" t="s">
        <v>514</v>
      </c>
      <c r="J311" s="1" t="str">
        <f>""</f>
        <v/>
      </c>
    </row>
    <row r="312" spans="2:12" x14ac:dyDescent="0.4">
      <c r="B312" s="1" t="s">
        <v>324</v>
      </c>
      <c r="C312" s="1" t="s">
        <v>72</v>
      </c>
      <c r="D312" s="1" t="s">
        <v>402</v>
      </c>
      <c r="E312" s="1" t="s">
        <v>584</v>
      </c>
      <c r="F312" s="1" t="s">
        <v>630</v>
      </c>
      <c r="G312" s="1" t="s">
        <v>682</v>
      </c>
      <c r="H312" s="1" t="s">
        <v>456</v>
      </c>
      <c r="I312" s="1" t="s">
        <v>515</v>
      </c>
      <c r="J312" s="1" t="s">
        <v>1303</v>
      </c>
    </row>
    <row r="313" spans="2:12" x14ac:dyDescent="0.4">
      <c r="B313" s="1" t="s">
        <v>325</v>
      </c>
      <c r="C313" s="1" t="s">
        <v>539</v>
      </c>
      <c r="D313" s="1" t="s">
        <v>540</v>
      </c>
      <c r="E313" s="1" t="s">
        <v>585</v>
      </c>
      <c r="F313" s="1" t="s">
        <v>631</v>
      </c>
      <c r="G313" s="1" t="s">
        <v>683</v>
      </c>
      <c r="H313" s="1" t="s">
        <v>541</v>
      </c>
      <c r="I313" s="1" t="s">
        <v>542</v>
      </c>
      <c r="J313" s="1" t="s">
        <v>1304</v>
      </c>
    </row>
    <row r="314" spans="2:12" x14ac:dyDescent="0.4">
      <c r="B314" s="1" t="s">
        <v>326</v>
      </c>
      <c r="C314" s="1" t="s">
        <v>54</v>
      </c>
      <c r="D314" s="1" t="s">
        <v>403</v>
      </c>
      <c r="E314" s="1" t="s">
        <v>586</v>
      </c>
      <c r="F314" s="1" t="s">
        <v>632</v>
      </c>
      <c r="G314" s="1" t="s">
        <v>684</v>
      </c>
      <c r="H314" s="1" t="s">
        <v>457</v>
      </c>
      <c r="I314" s="1" t="s">
        <v>516</v>
      </c>
    </row>
    <row r="315" spans="2:12" x14ac:dyDescent="0.4">
      <c r="B315" s="1" t="s">
        <v>327</v>
      </c>
      <c r="C315" s="1" t="s">
        <v>543</v>
      </c>
      <c r="D315" s="1" t="s">
        <v>544</v>
      </c>
      <c r="E315" s="1" t="s">
        <v>587</v>
      </c>
      <c r="F315" s="1" t="s">
        <v>633</v>
      </c>
      <c r="G315" s="1" t="s">
        <v>685</v>
      </c>
      <c r="H315" s="1" t="s">
        <v>545</v>
      </c>
      <c r="I315" s="1" t="s">
        <v>546</v>
      </c>
    </row>
    <row r="316" spans="2:12" x14ac:dyDescent="0.4">
      <c r="B316" s="1" t="s">
        <v>328</v>
      </c>
      <c r="C316" s="1" t="s">
        <v>704</v>
      </c>
      <c r="D316" s="1" t="s">
        <v>404</v>
      </c>
      <c r="E316" s="1" t="s">
        <v>588</v>
      </c>
      <c r="F316" s="1" t="s">
        <v>634</v>
      </c>
      <c r="G316" s="1" t="s">
        <v>686</v>
      </c>
      <c r="H316" s="1" t="s">
        <v>458</v>
      </c>
      <c r="I316" s="1" t="s">
        <v>517</v>
      </c>
    </row>
    <row r="317" spans="2:12" x14ac:dyDescent="0.4">
      <c r="B317" s="1" t="s">
        <v>329</v>
      </c>
      <c r="C317" s="1" t="s">
        <v>55</v>
      </c>
      <c r="D317" s="1" t="s">
        <v>405</v>
      </c>
      <c r="E317" s="1" t="s">
        <v>589</v>
      </c>
      <c r="F317" s="1" t="s">
        <v>635</v>
      </c>
      <c r="G317" s="1" t="s">
        <v>687</v>
      </c>
      <c r="H317" s="1" t="s">
        <v>459</v>
      </c>
      <c r="I317" s="1" t="s">
        <v>518</v>
      </c>
    </row>
    <row r="318" spans="2:12" x14ac:dyDescent="0.4">
      <c r="B318" s="1" t="s">
        <v>330</v>
      </c>
      <c r="C318" s="1" t="s">
        <v>705</v>
      </c>
      <c r="D318" s="1" t="s">
        <v>406</v>
      </c>
      <c r="E318" s="1" t="s">
        <v>590</v>
      </c>
      <c r="F318" s="1" t="s">
        <v>636</v>
      </c>
      <c r="G318" s="1" t="s">
        <v>688</v>
      </c>
      <c r="H318" s="1" t="s">
        <v>460</v>
      </c>
      <c r="I318" s="1" t="s">
        <v>519</v>
      </c>
    </row>
    <row r="319" spans="2:12" x14ac:dyDescent="0.4">
      <c r="B319" s="1" t="s">
        <v>331</v>
      </c>
      <c r="C319" s="1" t="s">
        <v>56</v>
      </c>
      <c r="D319" s="1" t="s">
        <v>609</v>
      </c>
      <c r="E319" s="1" t="s">
        <v>610</v>
      </c>
      <c r="F319" s="1" t="s">
        <v>637</v>
      </c>
      <c r="G319" s="1" t="s">
        <v>689</v>
      </c>
      <c r="H319" s="1" t="s">
        <v>461</v>
      </c>
      <c r="I319" s="1" t="s">
        <v>520</v>
      </c>
    </row>
    <row r="320" spans="2:12" x14ac:dyDescent="0.4">
      <c r="B320" s="1" t="s">
        <v>332</v>
      </c>
      <c r="C320" s="1" t="s">
        <v>57</v>
      </c>
      <c r="D320" s="1" t="s">
        <v>407</v>
      </c>
      <c r="E320" s="1" t="s">
        <v>591</v>
      </c>
      <c r="F320" s="1" t="s">
        <v>638</v>
      </c>
      <c r="G320" s="1" t="s">
        <v>690</v>
      </c>
      <c r="H320" s="1" t="s">
        <v>462</v>
      </c>
      <c r="I320" s="1" t="s">
        <v>521</v>
      </c>
    </row>
    <row r="321" spans="2:9" x14ac:dyDescent="0.4">
      <c r="B321" s="1" t="s">
        <v>333</v>
      </c>
      <c r="C321" s="1" t="s">
        <v>58</v>
      </c>
      <c r="D321" s="1" t="s">
        <v>408</v>
      </c>
      <c r="E321" s="1" t="s">
        <v>592</v>
      </c>
      <c r="F321" s="1" t="s">
        <v>639</v>
      </c>
      <c r="G321" s="1" t="s">
        <v>691</v>
      </c>
      <c r="H321" s="1" t="s">
        <v>463</v>
      </c>
      <c r="I321" s="1" t="s">
        <v>522</v>
      </c>
    </row>
    <row r="322" spans="2:9" x14ac:dyDescent="0.4">
      <c r="B322" s="1" t="s">
        <v>334</v>
      </c>
      <c r="C322" s="1" t="s">
        <v>74</v>
      </c>
      <c r="D322" s="1" t="s">
        <v>409</v>
      </c>
      <c r="E322" s="1" t="s">
        <v>593</v>
      </c>
      <c r="F322" s="1" t="s">
        <v>640</v>
      </c>
      <c r="G322" s="1" t="s">
        <v>692</v>
      </c>
      <c r="H322" s="1" t="s">
        <v>464</v>
      </c>
      <c r="I322" s="1" t="s">
        <v>523</v>
      </c>
    </row>
    <row r="323" spans="2:9" x14ac:dyDescent="0.4">
      <c r="B323" s="1" t="s">
        <v>335</v>
      </c>
      <c r="C323" s="1" t="s">
        <v>73</v>
      </c>
      <c r="D323" s="1" t="s">
        <v>410</v>
      </c>
      <c r="E323" s="1" t="s">
        <v>594</v>
      </c>
      <c r="F323" s="1" t="s">
        <v>641</v>
      </c>
      <c r="G323" s="1" t="s">
        <v>693</v>
      </c>
      <c r="H323" s="1" t="s">
        <v>465</v>
      </c>
      <c r="I323" s="1" t="s">
        <v>524</v>
      </c>
    </row>
  </sheetData>
  <sheetProtection algorithmName="SHA-512" hashValue="fuHMDRd3p4Yl8SzYe5bqC1mUq9copfoi7GRQZqZZuAdRJtLyYVpxgKTuzk3uqadBfls6+BBs54E+65s3noA7BA==" saltValue="ENa24Ex5TxTQ9EQ+cPL71g==" spinCount="100000" sheet="1" formatCells="0" formatColumns="0" formatRows="0" insertColumns="0" insertRows="0" insertHyperlinks="0" sort="0" autoFilter="0" pivotTables="0"/>
  <hyperlinks>
    <hyperlink ref="E20" r:id="rId1"/>
    <hyperlink ref="E21" r:id="rId2"/>
    <hyperlink ref="E22" r:id="rId3"/>
    <hyperlink ref="E23" r:id="rId4"/>
    <hyperlink ref="E24" r:id="rId5"/>
    <hyperlink ref="E25" r:id="rId6"/>
    <hyperlink ref="E26" r:id="rId7"/>
    <hyperlink ref="E27" r:id="rId8"/>
    <hyperlink ref="E28" r:id="rId9"/>
    <hyperlink ref="E29" r:id="rId10"/>
    <hyperlink ref="E30" r:id="rId11"/>
    <hyperlink ref="E31" r:id="rId12"/>
    <hyperlink ref="E32" r:id="rId13"/>
    <hyperlink ref="E34" r:id="rId14"/>
    <hyperlink ref="F34" r:id="rId15"/>
  </hyperlinks>
  <pageMargins left="0.7" right="0.7" top="0.75" bottom="0.75" header="0.3" footer="0.3"/>
  <pageSetup orientation="portrait" r:id="rId16"/>
  <tableParts count="5">
    <tablePart r:id="rId17"/>
    <tablePart r:id="rId18"/>
    <tablePart r:id="rId19"/>
    <tablePart r:id="rId20"/>
    <tablePart r:id="rId2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I27"/>
  <sheetViews>
    <sheetView showGridLines="0" tabSelected="1" zoomScaleNormal="100" workbookViewId="0">
      <selection activeCell="F17" sqref="F17"/>
    </sheetView>
  </sheetViews>
  <sheetFormatPr defaultColWidth="9" defaultRowHeight="16.8" x14ac:dyDescent="0.4"/>
  <cols>
    <col min="1" max="1" width="2.77734375" style="8" customWidth="1"/>
    <col min="2" max="2" width="46.21875" style="8" customWidth="1"/>
    <col min="3" max="3" width="2.77734375" style="24" customWidth="1"/>
    <col min="4" max="4" width="2.77734375" customWidth="1"/>
    <col min="5" max="5" width="2.77734375" style="18" customWidth="1"/>
    <col min="6" max="6" width="102" style="18" customWidth="1"/>
    <col min="7" max="7" width="32.6640625" style="18" customWidth="1"/>
    <col min="8" max="9" width="9" style="18"/>
    <col min="10" max="16384" width="9" style="17"/>
  </cols>
  <sheetData>
    <row r="1" spans="2:6" x14ac:dyDescent="0.4">
      <c r="C1" s="24" t="s">
        <v>250</v>
      </c>
    </row>
    <row r="2" spans="2:6" ht="39.6" x14ac:dyDescent="0.8">
      <c r="B2" s="9" t="str">
        <f>CompName</f>
        <v>#ExcelChampFI</v>
      </c>
      <c r="F2" s="19" t="str">
        <f ca="1">Controls!$C$41</f>
        <v>Tervetuloa Puolivälieräkierrokselle</v>
      </c>
    </row>
    <row r="3" spans="2:6" ht="39.6" x14ac:dyDescent="0.8">
      <c r="B3" s="9"/>
      <c r="E3" s="18" t="str">
        <f ca="1">Controls!$C$42</f>
        <v>Tämä työkirja sisältää kolme lajia:</v>
      </c>
    </row>
    <row r="4" spans="2:6" x14ac:dyDescent="0.4">
      <c r="E4" s="20"/>
      <c r="F4" s="21" t="str">
        <f ca="1">Controls!$C$43</f>
        <v>Laji 1: Datanmurskausviesti</v>
      </c>
    </row>
    <row r="5" spans="2:6" x14ac:dyDescent="0.4">
      <c r="F5" s="22" t="str">
        <f ca="1">Controls!$C$44</f>
        <v>Laji 2: Rytminen kaaviovoimistelu</v>
      </c>
    </row>
    <row r="6" spans="2:6" x14ac:dyDescent="0.4">
      <c r="F6" s="22" t="str">
        <f ca="1">Controls!$C$45</f>
        <v>Laji 3: Kaavapaini</v>
      </c>
    </row>
    <row r="8" spans="2:6" x14ac:dyDescent="0.4">
      <c r="E8" s="20" t="str">
        <f ca="1">Controls!$C$46</f>
        <v>Näin osallistut kisaan:</v>
      </c>
    </row>
    <row r="9" spans="2:6" x14ac:dyDescent="0.4">
      <c r="E9" s="23">
        <v>1</v>
      </c>
      <c r="F9" s="20" t="str">
        <f ca="1">Controls!$C$47</f>
        <v>Osallistu eri lajeihin vastaamalla annettuihin tehtäviin mahdollisimman täydellisesti taitojesi mukaan. Sinun ei ole pakko vastata kaikkiin tehtäviin.</v>
      </c>
    </row>
    <row r="10" spans="2:6" x14ac:dyDescent="0.4">
      <c r="E10" s="23">
        <v>2</v>
      </c>
      <c r="F10" s="20" t="str">
        <f ca="1">Controls!$C$48</f>
        <v>Tallenna työkirjasi ".xlsx"-päätteisenä Excel-tiedostona.</v>
      </c>
    </row>
    <row r="11" spans="2:6" x14ac:dyDescent="0.4">
      <c r="E11" s="23">
        <v>3</v>
      </c>
      <c r="F11" s="20" t="str">
        <f ca="1">HYPERLINK(CompEmailURL,SUBSTITUTE(Controls!$C$49,"&lt;CompEmail&gt;",CompEmail))</f>
        <v>Lähetä vastaukset sisältävä työkirjasi sähköpostin liitteenä osoitteeseen ExcelChampFI@service.microsoft.com</v>
      </c>
    </row>
    <row r="12" spans="2:6" x14ac:dyDescent="0.4">
      <c r="E12" s="23"/>
      <c r="F12" s="20" t="str">
        <f ca="1">Controls!$C$50</f>
        <v>Huomaa! Varmista, että lähetät sähköpostin varmasti samasta osoitteesta, josta kirjaudut Excel-yhteisösivustolle ja jota olet käyttänyt mm. tykkäämiseen yhteisösivustolla.</v>
      </c>
    </row>
    <row r="13" spans="2:6" x14ac:dyDescent="0.4">
      <c r="E13" s="23">
        <v>4</v>
      </c>
      <c r="F13" s="20" t="str">
        <f ca="1">HYPERLINK(CompURL,SUBSTITUTE(Controls!$C$51,"&lt;CompURL&gt;",CompURL))</f>
        <v>Julkaise Rytmisen kaavavoimistelun vastauksesi kuva sivulla http://aka.ms/ExcelChampFI</v>
      </c>
    </row>
    <row r="14" spans="2:6" x14ac:dyDescent="0.4">
      <c r="E14" s="23"/>
      <c r="F14" s="20" t="str">
        <f ca="1">Controls!$C$52</f>
        <v>Jokainen vastausajan sisällä saamasi tykkäys ("Like") yhteisösivustolla tuo sinulle lisäpisteitä lajin 2 ohjeiden mukaisesti.</v>
      </c>
    </row>
    <row r="15" spans="2:6" ht="17.399999999999999" thickBot="1" x14ac:dyDescent="0.45"/>
    <row r="16" spans="2:6" ht="25.2" thickTop="1" x14ac:dyDescent="0.55000000000000004">
      <c r="F16" s="45" t="str">
        <f ca="1">IF(Controls!$C$53=0,"",Controls!$C$53)</f>
        <v>Mihin Excel-heimoon kuulut? Valitse vapaasti, mitä aluetta haluat edustaa kisoissa:</v>
      </c>
    </row>
    <row r="17" spans="2:7" ht="27.6" thickBot="1" x14ac:dyDescent="0.65">
      <c r="F17" s="46"/>
    </row>
    <row r="18" spans="2:7" ht="18" thickTop="1" thickBot="1" x14ac:dyDescent="0.45"/>
    <row r="19" spans="2:7" ht="40.200000000000003" thickBot="1" x14ac:dyDescent="0.85">
      <c r="F19" s="19" t="str">
        <f ca="1">Controls!$C$54</f>
        <v>Onnea kisaan!</v>
      </c>
      <c r="G19" s="47" t="str">
        <f ca="1">HYPERLINK(IF(Valid_Selection,"#"&amp;CELL("address",'01-01'!$C$1),"#"&amp;CELL("address",$F$17)),Controls!$C$55)</f>
        <v>Aloita kisa &gt;&gt;</v>
      </c>
    </row>
    <row r="27" spans="2:7" ht="39.6" x14ac:dyDescent="0.8">
      <c r="B27" s="11"/>
    </row>
  </sheetData>
  <sheetProtection autoFilter="0" pivotTables="0"/>
  <conditionalFormatting sqref="F17">
    <cfRule type="expression" dxfId="0" priority="1">
      <formula>NOT(Valid_Selection)</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Controls!$M$3:$M$5</xm:f>
          </x14:formula1>
          <xm:sqref>F17</xm:sqref>
        </x14:dataValidation>
      </x14:dataValidations>
    </ext>
    <ext xmlns:x14="http://schemas.microsoft.com/office/spreadsheetml/2009/9/main" uri="{A8765BA9-456A-4dab-B4F3-ACF838C121DE}">
      <x14:slicerList>
        <x14:slicer r:id="rId3"/>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E118"/>
  <sheetViews>
    <sheetView showGridLines="0" zoomScaleNormal="100" workbookViewId="0"/>
  </sheetViews>
  <sheetFormatPr defaultColWidth="9" defaultRowHeight="16.8" x14ac:dyDescent="0.4"/>
  <cols>
    <col min="1" max="2" width="17.21875" style="7" customWidth="1"/>
    <col min="3" max="3" width="2.109375" style="1" customWidth="1"/>
    <col min="4" max="4" width="15.109375" style="1" customWidth="1"/>
    <col min="5" max="5" width="12.33203125" style="1" customWidth="1"/>
    <col min="6" max="6" width="26.88671875" style="1" customWidth="1"/>
    <col min="7" max="7" width="13" style="1" customWidth="1"/>
    <col min="8" max="8" width="14.77734375" style="1" customWidth="1"/>
    <col min="9" max="9" width="4.88671875" style="1" customWidth="1"/>
    <col min="10" max="10" width="28.21875" style="1" customWidth="1"/>
    <col min="11" max="11" width="22.21875" style="1" customWidth="1"/>
    <col min="12" max="12" width="3" style="1" customWidth="1"/>
    <col min="13" max="13" width="5.109375" style="41" bestFit="1" customWidth="1"/>
    <col min="14" max="14" width="11.44140625" style="43" customWidth="1"/>
    <col min="15" max="15" width="20.33203125" style="43" customWidth="1"/>
    <col min="16" max="16" width="15.5546875" style="43" customWidth="1"/>
    <col min="17" max="19" width="6.5546875" style="43" customWidth="1"/>
    <col min="20" max="20" width="10.77734375" style="43" customWidth="1"/>
    <col min="21" max="21" width="11.44140625" style="43" customWidth="1"/>
    <col min="22" max="22" width="12.5546875" style="43" customWidth="1"/>
    <col min="23" max="23" width="23.109375" style="43" customWidth="1"/>
    <col min="24" max="30" width="11.44140625" style="43" customWidth="1"/>
    <col min="31" max="31" width="4" style="41" bestFit="1" customWidth="1"/>
    <col min="32" max="16384" width="9" style="1"/>
  </cols>
  <sheetData>
    <row r="1" spans="4:31" ht="24.6" x14ac:dyDescent="0.55000000000000004">
      <c r="M1" s="38" t="s">
        <v>132</v>
      </c>
      <c r="N1" s="39" t="str">
        <f ca="1">Controls!$C$57</f>
        <v>Vastausosio</v>
      </c>
      <c r="O1" s="40"/>
      <c r="P1" s="40"/>
      <c r="Q1" s="40"/>
      <c r="R1" s="40"/>
      <c r="S1" s="40"/>
      <c r="T1" s="40"/>
      <c r="U1" s="40"/>
      <c r="V1" s="40"/>
      <c r="W1" s="40"/>
      <c r="X1" s="40"/>
      <c r="Y1" s="40"/>
      <c r="Z1" s="40"/>
      <c r="AA1" s="40"/>
      <c r="AB1" s="40"/>
      <c r="AC1" s="40"/>
      <c r="AD1" s="40"/>
      <c r="AE1" s="38" t="s">
        <v>133</v>
      </c>
    </row>
    <row r="2" spans="4:31" ht="24.6" x14ac:dyDescent="0.55000000000000004">
      <c r="D2" s="13" t="str">
        <f ca="1">Controls!$C$61</f>
        <v>Datanmurskausviesti - Osa 1</v>
      </c>
      <c r="M2" s="38" t="s">
        <v>132</v>
      </c>
      <c r="N2" s="39" t="str">
        <f ca="1">Controls!$C$58</f>
        <v>Kaikkien vastausten pitää olla näiden sarakkeiden välissä. Lisää väliin sarakkeita tai muuta niiden kokoa, jos tarvitset lisää tilaa.</v>
      </c>
      <c r="O2" s="40"/>
      <c r="P2" s="40"/>
      <c r="Q2" s="40"/>
      <c r="R2" s="40"/>
      <c r="S2" s="40"/>
      <c r="T2" s="40"/>
      <c r="U2" s="40"/>
      <c r="V2" s="40"/>
      <c r="W2" s="40"/>
      <c r="X2" s="40"/>
      <c r="Y2" s="40"/>
      <c r="Z2" s="40"/>
      <c r="AA2" s="40"/>
      <c r="AB2" s="40"/>
      <c r="AC2" s="40"/>
      <c r="AD2" s="40"/>
      <c r="AE2" s="38" t="s">
        <v>133</v>
      </c>
    </row>
    <row r="3" spans="4:31" x14ac:dyDescent="0.4">
      <c r="D3" s="1" t="str">
        <f ca="1">Controls!$C$62</f>
        <v>Alla oleva taulukko sisältää tietoa 4x400 metrin viestin lopputuloksista.</v>
      </c>
      <c r="N3" s="42"/>
      <c r="O3" s="42"/>
      <c r="P3" s="42"/>
      <c r="Q3" s="42"/>
      <c r="R3" s="42"/>
      <c r="S3" s="42"/>
      <c r="T3" s="42"/>
      <c r="U3" s="42"/>
      <c r="V3" s="42"/>
      <c r="W3" s="42"/>
      <c r="X3" s="42"/>
      <c r="Y3" s="42"/>
      <c r="Z3" s="42"/>
      <c r="AA3" s="42"/>
      <c r="AB3" s="42"/>
      <c r="AC3" s="42"/>
      <c r="AD3" s="42"/>
    </row>
    <row r="4" spans="4:31" x14ac:dyDescent="0.4">
      <c r="D4" s="6"/>
      <c r="N4" s="42"/>
      <c r="O4" s="42"/>
      <c r="P4" s="42"/>
      <c r="Q4" s="42"/>
      <c r="R4" s="42"/>
      <c r="S4" s="42"/>
      <c r="T4" s="42"/>
      <c r="U4" s="42"/>
      <c r="V4" s="42"/>
      <c r="W4" s="42"/>
      <c r="X4" s="42"/>
      <c r="Y4" s="42"/>
      <c r="Z4" s="42"/>
      <c r="AA4" s="42"/>
      <c r="AB4" s="42"/>
      <c r="AC4" s="42"/>
      <c r="AD4" s="42"/>
    </row>
    <row r="5" spans="4:31" x14ac:dyDescent="0.4">
      <c r="D5" s="1" t="str">
        <f ca="1">Controls!$C$63</f>
        <v xml:space="preserve">Luo oikealla olevaan vastausosioon kaksi (2) Pivot-taulukkoa </v>
      </c>
      <c r="N5" s="42"/>
      <c r="O5" s="42"/>
      <c r="P5" s="42"/>
      <c r="Q5" s="42"/>
      <c r="R5" s="42"/>
      <c r="S5" s="42"/>
      <c r="T5" s="42"/>
      <c r="U5" s="42"/>
      <c r="V5" s="42"/>
      <c r="W5" s="42"/>
      <c r="X5" s="42"/>
      <c r="Y5" s="42"/>
      <c r="Z5" s="42"/>
      <c r="AA5" s="42"/>
      <c r="AB5" s="42"/>
      <c r="AC5" s="42"/>
      <c r="AD5" s="42"/>
    </row>
    <row r="6" spans="4:31" x14ac:dyDescent="0.4">
      <c r="D6" s="2" t="str">
        <f ca="1">Controls!$C$64</f>
        <v>Ensimmäisessä Pivot-taulukossa listaa seuraavat asiat:</v>
      </c>
      <c r="O6" s="10" t="s">
        <v>31</v>
      </c>
      <c r="P6" s="57">
        <v>2</v>
      </c>
      <c r="W6" s="10" t="s">
        <v>1313</v>
      </c>
      <c r="X6" t="s">
        <v>1315</v>
      </c>
    </row>
    <row r="7" spans="4:31" x14ac:dyDescent="0.4">
      <c r="D7" s="6" t="str">
        <f ca="1">Controls!$C$65</f>
        <v>Näytä VAIN erän 2 tiedot. Listaa kaikki maat, jotka osallistuivat.</v>
      </c>
      <c r="W7" s="57" t="s">
        <v>200</v>
      </c>
      <c r="X7" s="61">
        <v>33.545000000000002</v>
      </c>
    </row>
    <row r="8" spans="4:31" x14ac:dyDescent="0.4">
      <c r="D8" s="6" t="str">
        <f ca="1">Controls!$C$66</f>
        <v>Maat pitää järjestää kaikkien urheilijoiden loppuaikojen yhteenlasketun (summa) ajan perusteella (nopein aika ensin, hitain aika viimeisenä).</v>
      </c>
      <c r="O8" s="10" t="s">
        <v>1311</v>
      </c>
      <c r="P8" s="10" t="s">
        <v>1312</v>
      </c>
      <c r="Q8"/>
      <c r="R8"/>
      <c r="S8"/>
      <c r="T8"/>
      <c r="W8" s="57" t="s">
        <v>203</v>
      </c>
      <c r="X8" s="61">
        <v>44.441249999999997</v>
      </c>
    </row>
    <row r="9" spans="4:31" x14ac:dyDescent="0.4">
      <c r="D9" s="6" t="str">
        <f ca="1">Controls!$C$67</f>
        <v xml:space="preserve">Jokaisella maalla pitää olla yksi rivi, joka näyttää loppuajan viestiosuuksilla 1,2,3 ja 4 sekä viestin yhteenlasketun loppuajan. </v>
      </c>
      <c r="O9" s="10" t="s">
        <v>1313</v>
      </c>
      <c r="P9">
        <v>1</v>
      </c>
      <c r="Q9">
        <v>2</v>
      </c>
      <c r="R9">
        <v>3</v>
      </c>
      <c r="S9">
        <v>4</v>
      </c>
      <c r="T9" t="s">
        <v>1314</v>
      </c>
      <c r="W9" s="57" t="s">
        <v>199</v>
      </c>
      <c r="X9" s="61">
        <v>44.546249999999993</v>
      </c>
    </row>
    <row r="10" spans="4:31" x14ac:dyDescent="0.4">
      <c r="D10" s="6" t="str">
        <f ca="1">Controls!$C$68</f>
        <v>Listaa kolmen (3) parhaimman (nopeimman) maan urheilijoiden nimet.</v>
      </c>
      <c r="O10" s="57" t="s">
        <v>203</v>
      </c>
      <c r="P10" s="60">
        <v>45.3</v>
      </c>
      <c r="Q10" s="60">
        <v>43.2</v>
      </c>
      <c r="R10" s="60">
        <v>44.79</v>
      </c>
      <c r="S10" s="60">
        <v>43.97</v>
      </c>
      <c r="T10" s="60">
        <v>177.26</v>
      </c>
      <c r="W10" s="57" t="s">
        <v>202</v>
      </c>
      <c r="X10" s="61">
        <v>44.692500000000003</v>
      </c>
    </row>
    <row r="11" spans="4:31" x14ac:dyDescent="0.4">
      <c r="D11" s="6" t="str">
        <f ca="1">Controls!$C$69</f>
        <v xml:space="preserve">Urheilijoiden nimet pitää olla järjestetty henkilökohtaisen tuloksen perusteella suhteessa oman joukkueen muihin kilpailijoihin (nopein loppuaika ensin, hitain loppuaika viimeiseksi). </v>
      </c>
      <c r="O11" s="59" t="s">
        <v>771</v>
      </c>
      <c r="P11" s="60"/>
      <c r="Q11" s="60">
        <v>43.2</v>
      </c>
      <c r="R11" s="60"/>
      <c r="S11" s="60"/>
      <c r="T11" s="60">
        <v>43.2</v>
      </c>
      <c r="W11" s="57" t="s">
        <v>276</v>
      </c>
      <c r="X11" s="61">
        <v>44.703749999999999</v>
      </c>
    </row>
    <row r="12" spans="4:31" x14ac:dyDescent="0.4">
      <c r="D12" s="6" t="str">
        <f ca="1">Controls!$C$70</f>
        <v>Muiden urheilijoiden nimiä ei saa näkyä Pivot-taulukossa.</v>
      </c>
      <c r="O12" s="59" t="s">
        <v>314</v>
      </c>
      <c r="P12" s="60"/>
      <c r="Q12" s="60"/>
      <c r="R12" s="60"/>
      <c r="S12" s="60">
        <v>43.97</v>
      </c>
      <c r="T12" s="60">
        <v>43.97</v>
      </c>
      <c r="W12" s="57" t="s">
        <v>223</v>
      </c>
      <c r="X12" s="61">
        <v>44.739999999999995</v>
      </c>
    </row>
    <row r="13" spans="4:31" x14ac:dyDescent="0.4">
      <c r="O13" s="59" t="s">
        <v>772</v>
      </c>
      <c r="P13" s="60"/>
      <c r="Q13" s="60"/>
      <c r="R13" s="60">
        <v>44.79</v>
      </c>
      <c r="S13" s="60"/>
      <c r="T13" s="60">
        <v>44.79</v>
      </c>
      <c r="W13" s="57" t="s">
        <v>784</v>
      </c>
      <c r="X13" s="61">
        <v>44.774999999999999</v>
      </c>
    </row>
    <row r="14" spans="4:31" x14ac:dyDescent="0.4">
      <c r="D14" s="2" t="str">
        <f ca="1">Controls!$C$71</f>
        <v>Toisessa Pivot-taulukossa listaa seuraavat asiat:</v>
      </c>
      <c r="O14" s="59" t="s">
        <v>770</v>
      </c>
      <c r="P14" s="60">
        <v>45.3</v>
      </c>
      <c r="Q14" s="60"/>
      <c r="R14" s="60"/>
      <c r="S14" s="60"/>
      <c r="T14" s="60">
        <v>45.3</v>
      </c>
      <c r="W14" s="57" t="s">
        <v>275</v>
      </c>
      <c r="X14" s="61">
        <v>44.942499999999988</v>
      </c>
    </row>
    <row r="15" spans="4:31" x14ac:dyDescent="0.4">
      <c r="D15" s="6" t="str">
        <f ca="1">Controls!$C$72</f>
        <v>Listaa kaikki maat, jotka osallistuivat ja kunkin maan loppuaikojen keskiarvo kaikista eristä ja kaikista viestiosuuksista.</v>
      </c>
      <c r="O15" s="57" t="s">
        <v>199</v>
      </c>
      <c r="P15" s="60">
        <v>45.5</v>
      </c>
      <c r="Q15" s="60">
        <v>44</v>
      </c>
      <c r="R15" s="60">
        <v>44.82</v>
      </c>
      <c r="S15" s="60">
        <v>43.78</v>
      </c>
      <c r="T15" s="60">
        <v>178.1</v>
      </c>
      <c r="W15" s="57" t="s">
        <v>207</v>
      </c>
      <c r="X15" s="61">
        <v>44.983750000000008</v>
      </c>
    </row>
    <row r="16" spans="4:31" x14ac:dyDescent="0.4">
      <c r="D16" s="6" t="str">
        <f ca="1">Controls!$C$73</f>
        <v>Maat tulee listata loppuaikojen keskiarvon mukaisessa järjestyksessä (nopein aika ensin, hitain aika viimeiseksi).</v>
      </c>
      <c r="O16" s="59" t="s">
        <v>776</v>
      </c>
      <c r="P16" s="60"/>
      <c r="Q16" s="60"/>
      <c r="R16" s="60"/>
      <c r="S16" s="60">
        <v>43.78</v>
      </c>
      <c r="T16" s="60">
        <v>43.78</v>
      </c>
      <c r="W16" s="57" t="s">
        <v>313</v>
      </c>
      <c r="X16" s="61">
        <v>45.192499999999995</v>
      </c>
    </row>
    <row r="17" spans="4:24" x14ac:dyDescent="0.4">
      <c r="O17" s="59" t="s">
        <v>774</v>
      </c>
      <c r="P17" s="60"/>
      <c r="Q17" s="60">
        <v>44</v>
      </c>
      <c r="R17" s="60"/>
      <c r="S17" s="60"/>
      <c r="T17" s="60">
        <v>44</v>
      </c>
      <c r="W17" s="57" t="s">
        <v>274</v>
      </c>
      <c r="X17" s="61">
        <v>45.407499999999999</v>
      </c>
    </row>
    <row r="18" spans="4:24" x14ac:dyDescent="0.4">
      <c r="D18" s="14" t="str">
        <f ca="1">Controls!$C$74&amp;" "&amp;Controls!$C$75</f>
        <v>Tietolähde: https://smsprio2016-a.akamaihd.net/_sport/R/i/Rio_2016_Athletics_Results_Book_V1.0.pdf</v>
      </c>
      <c r="O18" s="59" t="s">
        <v>775</v>
      </c>
      <c r="P18" s="60"/>
      <c r="Q18" s="60"/>
      <c r="R18" s="60">
        <v>44.82</v>
      </c>
      <c r="S18" s="60"/>
      <c r="T18" s="60">
        <v>44.82</v>
      </c>
      <c r="W18" s="57" t="s">
        <v>208</v>
      </c>
      <c r="X18" s="61">
        <v>45.432499999999997</v>
      </c>
    </row>
    <row r="19" spans="4:24" x14ac:dyDescent="0.4">
      <c r="O19" s="59" t="s">
        <v>773</v>
      </c>
      <c r="P19" s="60">
        <v>45.5</v>
      </c>
      <c r="Q19" s="60"/>
      <c r="R19" s="60"/>
      <c r="S19" s="60"/>
      <c r="T19" s="60">
        <v>45.5</v>
      </c>
      <c r="W19" s="57" t="s">
        <v>218</v>
      </c>
      <c r="X19" s="61">
        <v>45.452500000000001</v>
      </c>
    </row>
    <row r="20" spans="4:24" x14ac:dyDescent="0.4">
      <c r="D20" s="12" t="str">
        <f ca="1">Controls!$C$76</f>
        <v>Taulukko 1: Kaikkien erien tulokset</v>
      </c>
      <c r="O20" s="57" t="s">
        <v>223</v>
      </c>
      <c r="P20" s="60">
        <v>45.3</v>
      </c>
      <c r="Q20" s="60">
        <v>45.1</v>
      </c>
      <c r="R20" s="60">
        <v>43.79</v>
      </c>
      <c r="S20" s="60">
        <v>44.2</v>
      </c>
      <c r="T20" s="60">
        <v>178.39</v>
      </c>
      <c r="W20" s="57" t="s">
        <v>228</v>
      </c>
      <c r="X20" s="61">
        <v>45.552500000000002</v>
      </c>
    </row>
    <row r="21" spans="4:24" x14ac:dyDescent="0.4">
      <c r="D21" s="31" t="str">
        <f ca="1">Controls!$C$77</f>
        <v>Erän numero</v>
      </c>
      <c r="E21" s="28" t="str">
        <f ca="1">Controls!$C$78</f>
        <v>Maa</v>
      </c>
      <c r="F21" s="16" t="str">
        <f ca="1">Controls!$C$79</f>
        <v>Urheilijan nimi</v>
      </c>
      <c r="G21" s="28" t="str">
        <f ca="1">Controls!$C$80</f>
        <v>Viestiosuus</v>
      </c>
      <c r="H21" s="29" t="str">
        <f ca="1">Controls!$C$81</f>
        <v>Loppuaika (s)</v>
      </c>
      <c r="O21" s="59" t="s">
        <v>779</v>
      </c>
      <c r="P21" s="60"/>
      <c r="Q21" s="60"/>
      <c r="R21" s="60">
        <v>43.79</v>
      </c>
      <c r="S21" s="60"/>
      <c r="T21" s="60">
        <v>43.79</v>
      </c>
      <c r="W21" s="57" t="s">
        <v>271</v>
      </c>
      <c r="X21" s="61">
        <v>45.637500000000003</v>
      </c>
    </row>
    <row r="22" spans="4:24" x14ac:dyDescent="0.4">
      <c r="D22" s="30" t="s">
        <v>31</v>
      </c>
      <c r="E22" s="30" t="s">
        <v>23</v>
      </c>
      <c r="F22" s="2" t="s">
        <v>713</v>
      </c>
      <c r="G22" s="2" t="s">
        <v>714</v>
      </c>
      <c r="H22" s="30" t="s">
        <v>26</v>
      </c>
      <c r="O22" s="59" t="s">
        <v>780</v>
      </c>
      <c r="P22" s="60"/>
      <c r="Q22" s="60"/>
      <c r="R22" s="60"/>
      <c r="S22" s="60">
        <v>44.2</v>
      </c>
      <c r="T22" s="60">
        <v>44.2</v>
      </c>
      <c r="W22" s="57" t="s">
        <v>273</v>
      </c>
      <c r="X22" s="61">
        <v>45.715000000000003</v>
      </c>
    </row>
    <row r="23" spans="4:24" x14ac:dyDescent="0.4">
      <c r="D23" s="26">
        <v>2</v>
      </c>
      <c r="E23" s="26" t="s">
        <v>203</v>
      </c>
      <c r="F23" s="1" t="s">
        <v>770</v>
      </c>
      <c r="G23" s="26">
        <v>1</v>
      </c>
      <c r="H23" s="32">
        <v>45.3</v>
      </c>
      <c r="O23" s="59" t="s">
        <v>778</v>
      </c>
      <c r="P23" s="60"/>
      <c r="Q23" s="60">
        <v>45.1</v>
      </c>
      <c r="R23" s="60"/>
      <c r="S23" s="60"/>
      <c r="T23" s="60">
        <v>45.1</v>
      </c>
      <c r="W23" s="57" t="s">
        <v>1314</v>
      </c>
      <c r="X23" s="61">
        <v>44.513541666666676</v>
      </c>
    </row>
    <row r="24" spans="4:24" x14ac:dyDescent="0.4">
      <c r="D24" s="26">
        <v>2</v>
      </c>
      <c r="E24" s="26" t="s">
        <v>203</v>
      </c>
      <c r="F24" s="1" t="s">
        <v>771</v>
      </c>
      <c r="G24" s="26">
        <v>2</v>
      </c>
      <c r="H24" s="32">
        <v>43.2</v>
      </c>
      <c r="O24" s="59" t="s">
        <v>777</v>
      </c>
      <c r="P24" s="60">
        <v>45.3</v>
      </c>
      <c r="Q24" s="60"/>
      <c r="R24" s="60"/>
      <c r="S24" s="60"/>
      <c r="T24" s="60">
        <v>45.3</v>
      </c>
    </row>
    <row r="25" spans="4:24" x14ac:dyDescent="0.4">
      <c r="D25" s="26">
        <v>2</v>
      </c>
      <c r="E25" s="26" t="s">
        <v>203</v>
      </c>
      <c r="F25" s="1" t="s">
        <v>772</v>
      </c>
      <c r="G25" s="26">
        <v>3</v>
      </c>
      <c r="H25" s="32">
        <v>44.79</v>
      </c>
      <c r="O25" s="57" t="s">
        <v>276</v>
      </c>
      <c r="P25" s="60">
        <v>46</v>
      </c>
      <c r="Q25" s="60">
        <v>44.1</v>
      </c>
      <c r="R25" s="60">
        <v>44.71</v>
      </c>
      <c r="S25" s="60">
        <v>43.67</v>
      </c>
      <c r="T25" s="60">
        <v>178.48000000000002</v>
      </c>
    </row>
    <row r="26" spans="4:24" x14ac:dyDescent="0.4">
      <c r="D26" s="26">
        <v>2</v>
      </c>
      <c r="E26" s="26" t="s">
        <v>203</v>
      </c>
      <c r="F26" s="1" t="s">
        <v>314</v>
      </c>
      <c r="G26" s="26">
        <v>4</v>
      </c>
      <c r="H26" s="32">
        <v>43.97</v>
      </c>
      <c r="O26" s="57" t="s">
        <v>784</v>
      </c>
      <c r="P26" s="60">
        <v>44.8</v>
      </c>
      <c r="Q26" s="60">
        <v>43.9</v>
      </c>
      <c r="R26" s="60">
        <v>44.94</v>
      </c>
      <c r="S26" s="60">
        <v>45.28</v>
      </c>
      <c r="T26" s="60">
        <v>178.92</v>
      </c>
    </row>
    <row r="27" spans="4:24" x14ac:dyDescent="0.4">
      <c r="D27" s="26">
        <v>2</v>
      </c>
      <c r="E27" s="26" t="s">
        <v>199</v>
      </c>
      <c r="F27" s="1" t="s">
        <v>773</v>
      </c>
      <c r="G27" s="26">
        <v>1</v>
      </c>
      <c r="H27" s="32">
        <v>45.5</v>
      </c>
      <c r="O27" s="57" t="s">
        <v>275</v>
      </c>
      <c r="P27" s="60">
        <v>45.8</v>
      </c>
      <c r="Q27" s="60">
        <v>44.7</v>
      </c>
      <c r="R27" s="60">
        <v>45.33</v>
      </c>
      <c r="S27" s="60">
        <v>43.6</v>
      </c>
      <c r="T27" s="60">
        <v>179.42999999999998</v>
      </c>
    </row>
    <row r="28" spans="4:24" x14ac:dyDescent="0.4">
      <c r="D28" s="26">
        <v>2</v>
      </c>
      <c r="E28" s="26" t="s">
        <v>199</v>
      </c>
      <c r="F28" s="1" t="s">
        <v>774</v>
      </c>
      <c r="G28" s="26">
        <v>2</v>
      </c>
      <c r="H28" s="32">
        <v>44</v>
      </c>
      <c r="O28" s="57" t="s">
        <v>207</v>
      </c>
      <c r="P28" s="60">
        <v>45.9</v>
      </c>
      <c r="Q28" s="60">
        <v>44.9</v>
      </c>
      <c r="R28" s="60">
        <v>44.94</v>
      </c>
      <c r="S28" s="60">
        <v>44.59</v>
      </c>
      <c r="T28" s="60">
        <v>180.33</v>
      </c>
    </row>
    <row r="29" spans="4:24" x14ac:dyDescent="0.4">
      <c r="D29" s="26">
        <v>2</v>
      </c>
      <c r="E29" s="26" t="s">
        <v>199</v>
      </c>
      <c r="F29" s="1" t="s">
        <v>775</v>
      </c>
      <c r="G29" s="26">
        <v>3</v>
      </c>
      <c r="H29" s="32">
        <v>44.82</v>
      </c>
      <c r="O29" s="57" t="s">
        <v>208</v>
      </c>
      <c r="P29" s="60">
        <v>45.5</v>
      </c>
      <c r="Q29" s="60">
        <v>45.4</v>
      </c>
      <c r="R29" s="60">
        <v>46.18</v>
      </c>
      <c r="S29" s="60">
        <v>46.1</v>
      </c>
      <c r="T29" s="60">
        <v>183.18</v>
      </c>
    </row>
    <row r="30" spans="4:24" x14ac:dyDescent="0.4">
      <c r="D30" s="26">
        <v>2</v>
      </c>
      <c r="E30" s="26" t="s">
        <v>199</v>
      </c>
      <c r="F30" s="1" t="s">
        <v>776</v>
      </c>
      <c r="G30" s="26">
        <v>4</v>
      </c>
      <c r="H30" s="32">
        <v>43.78</v>
      </c>
      <c r="O30" s="57" t="s">
        <v>1314</v>
      </c>
      <c r="P30" s="60">
        <v>364.1</v>
      </c>
      <c r="Q30" s="60">
        <v>355.30000000000007</v>
      </c>
      <c r="R30" s="60">
        <v>359.5</v>
      </c>
      <c r="S30" s="60">
        <v>355.19</v>
      </c>
      <c r="T30" s="60">
        <v>1434.09</v>
      </c>
    </row>
    <row r="31" spans="4:24" x14ac:dyDescent="0.4">
      <c r="D31" s="26">
        <v>2</v>
      </c>
      <c r="E31" s="26" t="s">
        <v>223</v>
      </c>
      <c r="F31" s="1" t="s">
        <v>777</v>
      </c>
      <c r="G31" s="26">
        <v>1</v>
      </c>
      <c r="H31" s="32">
        <v>45.3</v>
      </c>
    </row>
    <row r="32" spans="4:24" x14ac:dyDescent="0.4">
      <c r="D32" s="26">
        <v>2</v>
      </c>
      <c r="E32" s="26" t="s">
        <v>223</v>
      </c>
      <c r="F32" s="1" t="s">
        <v>778</v>
      </c>
      <c r="G32" s="26">
        <v>2</v>
      </c>
      <c r="H32" s="32">
        <v>45.1</v>
      </c>
    </row>
    <row r="33" spans="4:8" x14ac:dyDescent="0.4">
      <c r="D33" s="26">
        <v>2</v>
      </c>
      <c r="E33" s="26" t="s">
        <v>223</v>
      </c>
      <c r="F33" s="1" t="s">
        <v>779</v>
      </c>
      <c r="G33" s="26">
        <v>3</v>
      </c>
      <c r="H33" s="32">
        <v>43.79</v>
      </c>
    </row>
    <row r="34" spans="4:8" x14ac:dyDescent="0.4">
      <c r="D34" s="26">
        <v>2</v>
      </c>
      <c r="E34" s="26" t="s">
        <v>223</v>
      </c>
      <c r="F34" s="1" t="s">
        <v>780</v>
      </c>
      <c r="G34" s="26">
        <v>4</v>
      </c>
      <c r="H34" s="32">
        <v>44.2</v>
      </c>
    </row>
    <row r="35" spans="4:8" x14ac:dyDescent="0.4">
      <c r="D35" s="26">
        <v>2</v>
      </c>
      <c r="E35" s="26" t="s">
        <v>276</v>
      </c>
      <c r="F35" s="1" t="s">
        <v>781</v>
      </c>
      <c r="G35" s="26">
        <v>1</v>
      </c>
      <c r="H35" s="32">
        <v>46</v>
      </c>
    </row>
    <row r="36" spans="4:8" x14ac:dyDescent="0.4">
      <c r="D36" s="26">
        <v>2</v>
      </c>
      <c r="E36" s="26" t="s">
        <v>276</v>
      </c>
      <c r="F36" s="1" t="s">
        <v>315</v>
      </c>
      <c r="G36" s="26">
        <v>2</v>
      </c>
      <c r="H36" s="32">
        <v>44.1</v>
      </c>
    </row>
    <row r="37" spans="4:8" x14ac:dyDescent="0.4">
      <c r="D37" s="26">
        <v>2</v>
      </c>
      <c r="E37" s="26" t="s">
        <v>276</v>
      </c>
      <c r="F37" s="1" t="s">
        <v>782</v>
      </c>
      <c r="G37" s="26">
        <v>3</v>
      </c>
      <c r="H37" s="32">
        <v>44.71</v>
      </c>
    </row>
    <row r="38" spans="4:8" x14ac:dyDescent="0.4">
      <c r="D38" s="26">
        <v>2</v>
      </c>
      <c r="E38" s="26" t="s">
        <v>276</v>
      </c>
      <c r="F38" s="1" t="s">
        <v>783</v>
      </c>
      <c r="G38" s="26">
        <v>4</v>
      </c>
      <c r="H38" s="32">
        <v>43.67</v>
      </c>
    </row>
    <row r="39" spans="4:8" x14ac:dyDescent="0.4">
      <c r="D39" s="26">
        <v>2</v>
      </c>
      <c r="E39" s="26" t="s">
        <v>784</v>
      </c>
      <c r="F39" s="1" t="s">
        <v>785</v>
      </c>
      <c r="G39" s="26">
        <v>1</v>
      </c>
      <c r="H39" s="32">
        <v>44.8</v>
      </c>
    </row>
    <row r="40" spans="4:8" x14ac:dyDescent="0.4">
      <c r="D40" s="26">
        <v>2</v>
      </c>
      <c r="E40" s="26" t="s">
        <v>784</v>
      </c>
      <c r="F40" s="1" t="s">
        <v>786</v>
      </c>
      <c r="G40" s="26">
        <v>2</v>
      </c>
      <c r="H40" s="32">
        <v>43.9</v>
      </c>
    </row>
    <row r="41" spans="4:8" x14ac:dyDescent="0.4">
      <c r="D41" s="26">
        <v>2</v>
      </c>
      <c r="E41" s="26" t="s">
        <v>784</v>
      </c>
      <c r="F41" s="1" t="s">
        <v>787</v>
      </c>
      <c r="G41" s="26">
        <v>3</v>
      </c>
      <c r="H41" s="32">
        <v>44.94</v>
      </c>
    </row>
    <row r="42" spans="4:8" x14ac:dyDescent="0.4">
      <c r="D42" s="26">
        <v>2</v>
      </c>
      <c r="E42" s="26" t="s">
        <v>784</v>
      </c>
      <c r="F42" s="1" t="s">
        <v>788</v>
      </c>
      <c r="G42" s="26">
        <v>4</v>
      </c>
      <c r="H42" s="32">
        <v>45.28</v>
      </c>
    </row>
    <row r="43" spans="4:8" x14ac:dyDescent="0.4">
      <c r="D43" s="26">
        <v>2</v>
      </c>
      <c r="E43" s="26" t="s">
        <v>275</v>
      </c>
      <c r="F43" s="1" t="s">
        <v>789</v>
      </c>
      <c r="G43" s="26">
        <v>1</v>
      </c>
      <c r="H43" s="32">
        <v>45.8</v>
      </c>
    </row>
    <row r="44" spans="4:8" x14ac:dyDescent="0.4">
      <c r="D44" s="26">
        <v>2</v>
      </c>
      <c r="E44" s="26" t="s">
        <v>275</v>
      </c>
      <c r="F44" s="1" t="s">
        <v>790</v>
      </c>
      <c r="G44" s="26">
        <v>2</v>
      </c>
      <c r="H44" s="32">
        <v>44.7</v>
      </c>
    </row>
    <row r="45" spans="4:8" x14ac:dyDescent="0.4">
      <c r="D45" s="26">
        <v>2</v>
      </c>
      <c r="E45" s="26" t="s">
        <v>275</v>
      </c>
      <c r="F45" s="1" t="s">
        <v>791</v>
      </c>
      <c r="G45" s="26">
        <v>3</v>
      </c>
      <c r="H45" s="32">
        <v>45.33</v>
      </c>
    </row>
    <row r="46" spans="4:8" x14ac:dyDescent="0.4">
      <c r="D46" s="26">
        <v>2</v>
      </c>
      <c r="E46" s="26" t="s">
        <v>275</v>
      </c>
      <c r="F46" s="1" t="s">
        <v>792</v>
      </c>
      <c r="G46" s="26">
        <v>4</v>
      </c>
      <c r="H46" s="32">
        <v>43.6</v>
      </c>
    </row>
    <row r="47" spans="4:8" x14ac:dyDescent="0.4">
      <c r="D47" s="26">
        <v>2</v>
      </c>
      <c r="E47" s="26" t="s">
        <v>207</v>
      </c>
      <c r="F47" s="1" t="s">
        <v>793</v>
      </c>
      <c r="G47" s="26">
        <v>1</v>
      </c>
      <c r="H47" s="32">
        <v>45.9</v>
      </c>
    </row>
    <row r="48" spans="4:8" x14ac:dyDescent="0.4">
      <c r="D48" s="26">
        <v>2</v>
      </c>
      <c r="E48" s="26" t="s">
        <v>207</v>
      </c>
      <c r="F48" s="1" t="s">
        <v>794</v>
      </c>
      <c r="G48" s="26">
        <v>2</v>
      </c>
      <c r="H48" s="32">
        <v>44.9</v>
      </c>
    </row>
    <row r="49" spans="4:8" x14ac:dyDescent="0.4">
      <c r="D49" s="26">
        <v>2</v>
      </c>
      <c r="E49" s="26" t="s">
        <v>207</v>
      </c>
      <c r="F49" s="1" t="s">
        <v>795</v>
      </c>
      <c r="G49" s="26">
        <v>3</v>
      </c>
      <c r="H49" s="32">
        <v>44.94</v>
      </c>
    </row>
    <row r="50" spans="4:8" x14ac:dyDescent="0.4">
      <c r="D50" s="26">
        <v>2</v>
      </c>
      <c r="E50" s="26" t="s">
        <v>207</v>
      </c>
      <c r="F50" s="1" t="s">
        <v>796</v>
      </c>
      <c r="G50" s="26">
        <v>4</v>
      </c>
      <c r="H50" s="32">
        <v>44.59</v>
      </c>
    </row>
    <row r="51" spans="4:8" x14ac:dyDescent="0.4">
      <c r="D51" s="26">
        <v>2</v>
      </c>
      <c r="E51" s="26" t="s">
        <v>208</v>
      </c>
      <c r="F51" s="1" t="s">
        <v>797</v>
      </c>
      <c r="G51" s="26">
        <v>1</v>
      </c>
      <c r="H51" s="32">
        <v>45.5</v>
      </c>
    </row>
    <row r="52" spans="4:8" x14ac:dyDescent="0.4">
      <c r="D52" s="26">
        <v>2</v>
      </c>
      <c r="E52" s="26" t="s">
        <v>208</v>
      </c>
      <c r="F52" s="1" t="s">
        <v>798</v>
      </c>
      <c r="G52" s="26">
        <v>2</v>
      </c>
      <c r="H52" s="32">
        <v>45.4</v>
      </c>
    </row>
    <row r="53" spans="4:8" x14ac:dyDescent="0.4">
      <c r="D53" s="26">
        <v>2</v>
      </c>
      <c r="E53" s="26" t="s">
        <v>208</v>
      </c>
      <c r="F53" s="1" t="s">
        <v>799</v>
      </c>
      <c r="G53" s="26">
        <v>3</v>
      </c>
      <c r="H53" s="32">
        <v>46.18</v>
      </c>
    </row>
    <row r="54" spans="4:8" x14ac:dyDescent="0.4">
      <c r="D54" s="26">
        <v>2</v>
      </c>
      <c r="E54" s="26" t="s">
        <v>208</v>
      </c>
      <c r="F54" s="1" t="s">
        <v>800</v>
      </c>
      <c r="G54" s="26">
        <v>4</v>
      </c>
      <c r="H54" s="32">
        <v>46.1</v>
      </c>
    </row>
    <row r="55" spans="4:8" x14ac:dyDescent="0.4">
      <c r="D55" s="26">
        <v>1</v>
      </c>
      <c r="E55" s="26" t="s">
        <v>199</v>
      </c>
      <c r="F55" s="1" t="s">
        <v>801</v>
      </c>
      <c r="G55" s="26">
        <v>1</v>
      </c>
      <c r="H55" s="32">
        <v>45.8</v>
      </c>
    </row>
    <row r="56" spans="4:8" x14ac:dyDescent="0.4">
      <c r="D56" s="26">
        <v>1</v>
      </c>
      <c r="E56" s="26" t="s">
        <v>199</v>
      </c>
      <c r="F56" s="1" t="s">
        <v>773</v>
      </c>
      <c r="G56" s="26">
        <v>2</v>
      </c>
      <c r="H56" s="32">
        <v>44.4</v>
      </c>
    </row>
    <row r="57" spans="4:8" x14ac:dyDescent="0.4">
      <c r="D57" s="26">
        <v>1</v>
      </c>
      <c r="E57" s="26" t="s">
        <v>199</v>
      </c>
      <c r="F57" s="1" t="s">
        <v>774</v>
      </c>
      <c r="G57" s="26">
        <v>3</v>
      </c>
      <c r="H57" s="32">
        <v>43.52</v>
      </c>
    </row>
    <row r="58" spans="4:8" x14ac:dyDescent="0.4">
      <c r="D58" s="26">
        <v>1</v>
      </c>
      <c r="E58" s="26" t="s">
        <v>199</v>
      </c>
      <c r="F58" s="1" t="s">
        <v>776</v>
      </c>
      <c r="G58" s="26">
        <v>4</v>
      </c>
      <c r="H58" s="32">
        <v>44.55</v>
      </c>
    </row>
    <row r="59" spans="4:8" x14ac:dyDescent="0.4">
      <c r="D59" s="26">
        <v>1</v>
      </c>
      <c r="E59" s="26" t="s">
        <v>203</v>
      </c>
      <c r="F59" s="1" t="s">
        <v>770</v>
      </c>
      <c r="G59" s="26">
        <v>1</v>
      </c>
      <c r="H59" s="32">
        <v>45.3</v>
      </c>
    </row>
    <row r="60" spans="4:8" x14ac:dyDescent="0.4">
      <c r="D60" s="26">
        <v>1</v>
      </c>
      <c r="E60" s="26" t="s">
        <v>203</v>
      </c>
      <c r="F60" s="1" t="s">
        <v>771</v>
      </c>
      <c r="G60" s="26">
        <v>2</v>
      </c>
      <c r="H60" s="32">
        <v>43.4</v>
      </c>
    </row>
    <row r="61" spans="4:8" x14ac:dyDescent="0.4">
      <c r="D61" s="26">
        <v>1</v>
      </c>
      <c r="E61" s="26" t="s">
        <v>203</v>
      </c>
      <c r="F61" s="1" t="s">
        <v>802</v>
      </c>
      <c r="G61" s="26">
        <v>3</v>
      </c>
      <c r="H61" s="32">
        <v>44.98</v>
      </c>
    </row>
    <row r="62" spans="4:8" x14ac:dyDescent="0.4">
      <c r="D62" s="26">
        <v>1</v>
      </c>
      <c r="E62" s="26" t="s">
        <v>203</v>
      </c>
      <c r="F62" s="1" t="s">
        <v>803</v>
      </c>
      <c r="G62" s="26">
        <v>4</v>
      </c>
      <c r="H62" s="32">
        <v>44.59</v>
      </c>
    </row>
    <row r="63" spans="4:8" x14ac:dyDescent="0.4">
      <c r="D63" s="26">
        <v>1</v>
      </c>
      <c r="E63" s="26" t="s">
        <v>784</v>
      </c>
      <c r="F63" s="1" t="s">
        <v>785</v>
      </c>
      <c r="G63" s="26">
        <v>1</v>
      </c>
      <c r="H63" s="32">
        <v>45</v>
      </c>
    </row>
    <row r="64" spans="4:8" x14ac:dyDescent="0.4">
      <c r="D64" s="26">
        <v>1</v>
      </c>
      <c r="E64" s="26" t="s">
        <v>784</v>
      </c>
      <c r="F64" s="1" t="s">
        <v>786</v>
      </c>
      <c r="G64" s="26">
        <v>2</v>
      </c>
      <c r="H64" s="32">
        <v>43.9</v>
      </c>
    </row>
    <row r="65" spans="4:8" x14ac:dyDescent="0.4">
      <c r="D65" s="26">
        <v>1</v>
      </c>
      <c r="E65" s="26" t="s">
        <v>784</v>
      </c>
      <c r="F65" s="1" t="s">
        <v>787</v>
      </c>
      <c r="G65" s="26">
        <v>3</v>
      </c>
      <c r="H65" s="32">
        <v>45.23</v>
      </c>
    </row>
    <row r="66" spans="4:8" x14ac:dyDescent="0.4">
      <c r="D66" s="26">
        <v>1</v>
      </c>
      <c r="E66" s="26" t="s">
        <v>784</v>
      </c>
      <c r="F66" s="1" t="s">
        <v>788</v>
      </c>
      <c r="G66" s="26">
        <v>4</v>
      </c>
      <c r="H66" s="32">
        <v>45.15</v>
      </c>
    </row>
    <row r="67" spans="4:8" x14ac:dyDescent="0.4">
      <c r="D67" s="26">
        <v>1</v>
      </c>
      <c r="E67" s="26" t="s">
        <v>207</v>
      </c>
      <c r="F67" s="1" t="s">
        <v>793</v>
      </c>
      <c r="G67" s="26">
        <v>1</v>
      </c>
      <c r="H67" s="32">
        <v>45.7</v>
      </c>
    </row>
    <row r="68" spans="4:8" x14ac:dyDescent="0.4">
      <c r="D68" s="26">
        <v>1</v>
      </c>
      <c r="E68" s="26" t="s">
        <v>207</v>
      </c>
      <c r="F68" s="1" t="s">
        <v>794</v>
      </c>
      <c r="G68" s="26">
        <v>2</v>
      </c>
      <c r="H68" s="32">
        <v>44.7</v>
      </c>
    </row>
    <row r="69" spans="4:8" x14ac:dyDescent="0.4">
      <c r="D69" s="26">
        <v>1</v>
      </c>
      <c r="E69" s="26" t="s">
        <v>207</v>
      </c>
      <c r="F69" s="1" t="s">
        <v>795</v>
      </c>
      <c r="G69" s="26">
        <v>3</v>
      </c>
      <c r="H69" s="32">
        <v>44.72</v>
      </c>
    </row>
    <row r="70" spans="4:8" x14ac:dyDescent="0.4">
      <c r="D70" s="26">
        <v>1</v>
      </c>
      <c r="E70" s="26" t="s">
        <v>207</v>
      </c>
      <c r="F70" s="1" t="s">
        <v>796</v>
      </c>
      <c r="G70" s="26">
        <v>4</v>
      </c>
      <c r="H70" s="32">
        <v>44.42</v>
      </c>
    </row>
    <row r="71" spans="4:8" x14ac:dyDescent="0.4">
      <c r="D71" s="26">
        <v>1</v>
      </c>
      <c r="E71" s="26" t="s">
        <v>313</v>
      </c>
      <c r="F71" s="1" t="s">
        <v>804</v>
      </c>
      <c r="G71" s="26">
        <v>1</v>
      </c>
      <c r="H71" s="32">
        <v>45.5</v>
      </c>
    </row>
    <row r="72" spans="4:8" x14ac:dyDescent="0.4">
      <c r="D72" s="26">
        <v>1</v>
      </c>
      <c r="E72" s="26" t="s">
        <v>313</v>
      </c>
      <c r="F72" s="1" t="s">
        <v>805</v>
      </c>
      <c r="G72" s="26">
        <v>2</v>
      </c>
      <c r="H72" s="32">
        <v>45</v>
      </c>
    </row>
    <row r="73" spans="4:8" x14ac:dyDescent="0.4">
      <c r="D73" s="26">
        <v>1</v>
      </c>
      <c r="E73" s="26" t="s">
        <v>313</v>
      </c>
      <c r="F73" s="1" t="s">
        <v>806</v>
      </c>
      <c r="G73" s="26">
        <v>3</v>
      </c>
      <c r="H73" s="32">
        <v>45.04</v>
      </c>
    </row>
    <row r="74" spans="4:8" x14ac:dyDescent="0.4">
      <c r="D74" s="26">
        <v>1</v>
      </c>
      <c r="E74" s="26" t="s">
        <v>313</v>
      </c>
      <c r="F74" s="1" t="s">
        <v>807</v>
      </c>
      <c r="G74" s="26">
        <v>4</v>
      </c>
      <c r="H74" s="32">
        <v>45.23</v>
      </c>
    </row>
    <row r="75" spans="4:8" x14ac:dyDescent="0.4">
      <c r="D75" s="26">
        <v>1</v>
      </c>
      <c r="E75" s="26" t="s">
        <v>218</v>
      </c>
      <c r="F75" s="1" t="s">
        <v>808</v>
      </c>
      <c r="G75" s="26">
        <v>1</v>
      </c>
      <c r="H75" s="32">
        <v>45.6</v>
      </c>
    </row>
    <row r="76" spans="4:8" x14ac:dyDescent="0.4">
      <c r="D76" s="26">
        <v>1</v>
      </c>
      <c r="E76" s="26" t="s">
        <v>218</v>
      </c>
      <c r="F76" s="1" t="s">
        <v>809</v>
      </c>
      <c r="G76" s="26">
        <v>2</v>
      </c>
      <c r="H76" s="32">
        <v>45.3</v>
      </c>
    </row>
    <row r="77" spans="4:8" x14ac:dyDescent="0.4">
      <c r="D77" s="26">
        <v>1</v>
      </c>
      <c r="E77" s="26" t="s">
        <v>218</v>
      </c>
      <c r="F77" s="1" t="s">
        <v>810</v>
      </c>
      <c r="G77" s="26">
        <v>3</v>
      </c>
      <c r="H77" s="32">
        <v>45.53</v>
      </c>
    </row>
    <row r="78" spans="4:8" x14ac:dyDescent="0.4">
      <c r="D78" s="26">
        <v>1</v>
      </c>
      <c r="E78" s="26" t="s">
        <v>218</v>
      </c>
      <c r="F78" s="1" t="s">
        <v>811</v>
      </c>
      <c r="G78" s="26">
        <v>4</v>
      </c>
      <c r="H78" s="32">
        <v>45.38</v>
      </c>
    </row>
    <row r="79" spans="4:8" x14ac:dyDescent="0.4">
      <c r="D79" s="26">
        <v>1</v>
      </c>
      <c r="E79" s="26" t="s">
        <v>273</v>
      </c>
      <c r="F79" s="1" t="s">
        <v>812</v>
      </c>
      <c r="G79" s="26">
        <v>1</v>
      </c>
      <c r="H79" s="32">
        <v>45.7</v>
      </c>
    </row>
    <row r="80" spans="4:8" x14ac:dyDescent="0.4">
      <c r="D80" s="26">
        <v>1</v>
      </c>
      <c r="E80" s="26" t="s">
        <v>273</v>
      </c>
      <c r="F80" s="1" t="s">
        <v>813</v>
      </c>
      <c r="G80" s="26">
        <v>2</v>
      </c>
      <c r="H80" s="32">
        <v>45.5</v>
      </c>
    </row>
    <row r="81" spans="4:8" x14ac:dyDescent="0.4">
      <c r="D81" s="26">
        <v>1</v>
      </c>
      <c r="E81" s="26" t="s">
        <v>273</v>
      </c>
      <c r="F81" s="1" t="s">
        <v>814</v>
      </c>
      <c r="G81" s="26">
        <v>3</v>
      </c>
      <c r="H81" s="32">
        <v>45.36</v>
      </c>
    </row>
    <row r="82" spans="4:8" x14ac:dyDescent="0.4">
      <c r="D82" s="26">
        <v>1</v>
      </c>
      <c r="E82" s="26" t="s">
        <v>273</v>
      </c>
      <c r="F82" s="1" t="s">
        <v>815</v>
      </c>
      <c r="G82" s="26">
        <v>4</v>
      </c>
      <c r="H82" s="32">
        <v>46.3</v>
      </c>
    </row>
    <row r="83" spans="4:8" x14ac:dyDescent="0.4">
      <c r="D83" s="26">
        <v>1</v>
      </c>
      <c r="E83" s="26" t="s">
        <v>200</v>
      </c>
      <c r="F83" s="1" t="s">
        <v>816</v>
      </c>
      <c r="G83" s="26">
        <v>1</v>
      </c>
      <c r="H83" s="32">
        <v>45</v>
      </c>
    </row>
    <row r="84" spans="4:8" x14ac:dyDescent="0.4">
      <c r="D84" s="26">
        <v>1</v>
      </c>
      <c r="E84" s="26" t="s">
        <v>200</v>
      </c>
      <c r="F84" s="1" t="s">
        <v>817</v>
      </c>
      <c r="G84" s="26">
        <v>2</v>
      </c>
      <c r="H84" s="32">
        <v>44.4</v>
      </c>
    </row>
    <row r="85" spans="4:8" x14ac:dyDescent="0.4">
      <c r="D85" s="26">
        <v>1</v>
      </c>
      <c r="E85" s="26" t="s">
        <v>200</v>
      </c>
      <c r="F85" s="1" t="s">
        <v>818</v>
      </c>
      <c r="G85" s="26">
        <v>3</v>
      </c>
      <c r="H85" s="32">
        <v>44.78</v>
      </c>
    </row>
    <row r="86" spans="4:8" x14ac:dyDescent="0.4">
      <c r="D86" s="26">
        <v>1</v>
      </c>
      <c r="E86" s="26" t="s">
        <v>200</v>
      </c>
      <c r="F86" s="1" t="s">
        <v>819</v>
      </c>
      <c r="G86" s="26">
        <v>4</v>
      </c>
      <c r="H86" s="32">
        <v>0</v>
      </c>
    </row>
    <row r="87" spans="4:8" x14ac:dyDescent="0.4">
      <c r="D87" s="26">
        <v>1</v>
      </c>
      <c r="E87" s="26" t="s">
        <v>276</v>
      </c>
      <c r="F87" s="1" t="s">
        <v>781</v>
      </c>
      <c r="G87" s="26">
        <v>1</v>
      </c>
      <c r="H87" s="32">
        <v>45.7</v>
      </c>
    </row>
    <row r="88" spans="4:8" x14ac:dyDescent="0.4">
      <c r="D88" s="26">
        <v>1</v>
      </c>
      <c r="E88" s="26" t="s">
        <v>276</v>
      </c>
      <c r="F88" s="1" t="s">
        <v>315</v>
      </c>
      <c r="G88" s="26">
        <v>2</v>
      </c>
      <c r="H88" s="32">
        <v>44.1</v>
      </c>
    </row>
    <row r="89" spans="4:8" x14ac:dyDescent="0.4">
      <c r="D89" s="26">
        <v>1</v>
      </c>
      <c r="E89" s="26" t="s">
        <v>276</v>
      </c>
      <c r="F89" s="1" t="s">
        <v>782</v>
      </c>
      <c r="G89" s="26">
        <v>3</v>
      </c>
      <c r="H89" s="32">
        <v>45.2</v>
      </c>
    </row>
    <row r="90" spans="4:8" x14ac:dyDescent="0.4">
      <c r="D90" s="26">
        <v>1</v>
      </c>
      <c r="E90" s="26" t="s">
        <v>276</v>
      </c>
      <c r="F90" s="1" t="s">
        <v>783</v>
      </c>
      <c r="G90" s="26">
        <v>4</v>
      </c>
      <c r="H90" s="32">
        <v>44.15</v>
      </c>
    </row>
    <row r="91" spans="4:8" x14ac:dyDescent="0.4">
      <c r="D91" s="26">
        <v>1</v>
      </c>
      <c r="E91" s="26" t="s">
        <v>223</v>
      </c>
      <c r="F91" s="1" t="s">
        <v>777</v>
      </c>
      <c r="G91" s="26">
        <v>1</v>
      </c>
      <c r="H91" s="32">
        <v>45.2</v>
      </c>
    </row>
    <row r="92" spans="4:8" x14ac:dyDescent="0.4">
      <c r="D92" s="26">
        <v>1</v>
      </c>
      <c r="E92" s="26" t="s">
        <v>223</v>
      </c>
      <c r="F92" s="1" t="s">
        <v>780</v>
      </c>
      <c r="G92" s="26">
        <v>2</v>
      </c>
      <c r="H92" s="32">
        <v>44.6</v>
      </c>
    </row>
    <row r="93" spans="4:8" x14ac:dyDescent="0.4">
      <c r="D93" s="26">
        <v>1</v>
      </c>
      <c r="E93" s="26" t="s">
        <v>223</v>
      </c>
      <c r="F93" s="1" t="s">
        <v>779</v>
      </c>
      <c r="G93" s="26">
        <v>3</v>
      </c>
      <c r="H93" s="32">
        <v>44.9</v>
      </c>
    </row>
    <row r="94" spans="4:8" x14ac:dyDescent="0.4">
      <c r="D94" s="26">
        <v>1</v>
      </c>
      <c r="E94" s="26" t="s">
        <v>223</v>
      </c>
      <c r="F94" s="1" t="s">
        <v>820</v>
      </c>
      <c r="G94" s="26">
        <v>4</v>
      </c>
      <c r="H94" s="32">
        <v>44.83</v>
      </c>
    </row>
    <row r="95" spans="4:8" x14ac:dyDescent="0.4">
      <c r="D95" s="26">
        <v>1</v>
      </c>
      <c r="E95" s="26" t="s">
        <v>275</v>
      </c>
      <c r="F95" s="1" t="s">
        <v>789</v>
      </c>
      <c r="G95" s="26">
        <v>1</v>
      </c>
      <c r="H95" s="32">
        <v>46</v>
      </c>
    </row>
    <row r="96" spans="4:8" x14ac:dyDescent="0.4">
      <c r="D96" s="26">
        <v>1</v>
      </c>
      <c r="E96" s="26" t="s">
        <v>275</v>
      </c>
      <c r="F96" s="1" t="s">
        <v>790</v>
      </c>
      <c r="G96" s="26">
        <v>2</v>
      </c>
      <c r="H96" s="32">
        <v>44.5</v>
      </c>
    </row>
    <row r="97" spans="4:8" x14ac:dyDescent="0.4">
      <c r="D97" s="26">
        <v>1</v>
      </c>
      <c r="E97" s="26" t="s">
        <v>275</v>
      </c>
      <c r="F97" s="1" t="s">
        <v>791</v>
      </c>
      <c r="G97" s="26">
        <v>3</v>
      </c>
      <c r="H97" s="32">
        <v>45.4</v>
      </c>
    </row>
    <row r="98" spans="4:8" x14ac:dyDescent="0.4">
      <c r="D98" s="26">
        <v>1</v>
      </c>
      <c r="E98" s="26" t="s">
        <v>275</v>
      </c>
      <c r="F98" s="1" t="s">
        <v>792</v>
      </c>
      <c r="G98" s="26">
        <v>4</v>
      </c>
      <c r="H98" s="32">
        <v>44.21</v>
      </c>
    </row>
    <row r="99" spans="4:8" x14ac:dyDescent="0.4">
      <c r="D99" s="26">
        <v>1</v>
      </c>
      <c r="E99" s="26" t="s">
        <v>208</v>
      </c>
      <c r="F99" s="1" t="s">
        <v>797</v>
      </c>
      <c r="G99" s="26">
        <v>1</v>
      </c>
      <c r="H99" s="32">
        <v>45.3</v>
      </c>
    </row>
    <row r="100" spans="4:8" x14ac:dyDescent="0.4">
      <c r="D100" s="26">
        <v>1</v>
      </c>
      <c r="E100" s="26" t="s">
        <v>208</v>
      </c>
      <c r="F100" s="1" t="s">
        <v>798</v>
      </c>
      <c r="G100" s="26">
        <v>2</v>
      </c>
      <c r="H100" s="32">
        <v>45</v>
      </c>
    </row>
    <row r="101" spans="4:8" x14ac:dyDescent="0.4">
      <c r="D101" s="26">
        <v>1</v>
      </c>
      <c r="E101" s="26" t="s">
        <v>208</v>
      </c>
      <c r="F101" s="1" t="s">
        <v>799</v>
      </c>
      <c r="G101" s="26">
        <v>3</v>
      </c>
      <c r="H101" s="32">
        <v>45.02</v>
      </c>
    </row>
    <row r="102" spans="4:8" x14ac:dyDescent="0.4">
      <c r="D102" s="26">
        <v>1</v>
      </c>
      <c r="E102" s="26" t="s">
        <v>208</v>
      </c>
      <c r="F102" s="1" t="s">
        <v>800</v>
      </c>
      <c r="G102" s="26">
        <v>4</v>
      </c>
      <c r="H102" s="32">
        <v>44.96</v>
      </c>
    </row>
    <row r="103" spans="4:8" x14ac:dyDescent="0.4">
      <c r="D103" s="26">
        <v>1</v>
      </c>
      <c r="E103" s="26" t="s">
        <v>274</v>
      </c>
      <c r="F103" s="1" t="s">
        <v>821</v>
      </c>
      <c r="G103" s="26">
        <v>1</v>
      </c>
      <c r="H103" s="32">
        <v>46.3</v>
      </c>
    </row>
    <row r="104" spans="4:8" x14ac:dyDescent="0.4">
      <c r="D104" s="26">
        <v>1</v>
      </c>
      <c r="E104" s="26" t="s">
        <v>274</v>
      </c>
      <c r="F104" s="1" t="s">
        <v>822</v>
      </c>
      <c r="G104" s="26">
        <v>2</v>
      </c>
      <c r="H104" s="32">
        <v>44.4</v>
      </c>
    </row>
    <row r="105" spans="4:8" x14ac:dyDescent="0.4">
      <c r="D105" s="26">
        <v>1</v>
      </c>
      <c r="E105" s="26" t="s">
        <v>274</v>
      </c>
      <c r="F105" s="1" t="s">
        <v>823</v>
      </c>
      <c r="G105" s="26">
        <v>3</v>
      </c>
      <c r="H105" s="32">
        <v>45.92</v>
      </c>
    </row>
    <row r="106" spans="4:8" x14ac:dyDescent="0.4">
      <c r="D106" s="26">
        <v>1</v>
      </c>
      <c r="E106" s="26" t="s">
        <v>274</v>
      </c>
      <c r="F106" s="1" t="s">
        <v>824</v>
      </c>
      <c r="G106" s="26">
        <v>4</v>
      </c>
      <c r="H106" s="32">
        <v>45.01</v>
      </c>
    </row>
    <row r="107" spans="4:8" x14ac:dyDescent="0.4">
      <c r="D107" s="26">
        <v>1</v>
      </c>
      <c r="E107" s="26" t="s">
        <v>271</v>
      </c>
      <c r="F107" s="1" t="s">
        <v>825</v>
      </c>
      <c r="G107" s="26">
        <v>1</v>
      </c>
      <c r="H107" s="32">
        <v>46.1</v>
      </c>
    </row>
    <row r="108" spans="4:8" x14ac:dyDescent="0.4">
      <c r="D108" s="26">
        <v>1</v>
      </c>
      <c r="E108" s="26" t="s">
        <v>271</v>
      </c>
      <c r="F108" s="1" t="s">
        <v>826</v>
      </c>
      <c r="G108" s="26">
        <v>2</v>
      </c>
      <c r="H108" s="32">
        <v>45.2</v>
      </c>
    </row>
    <row r="109" spans="4:8" x14ac:dyDescent="0.4">
      <c r="D109" s="26">
        <v>1</v>
      </c>
      <c r="E109" s="26" t="s">
        <v>271</v>
      </c>
      <c r="F109" s="1" t="s">
        <v>827</v>
      </c>
      <c r="G109" s="26">
        <v>3</v>
      </c>
      <c r="H109" s="32">
        <v>44.7</v>
      </c>
    </row>
    <row r="110" spans="4:8" x14ac:dyDescent="0.4">
      <c r="D110" s="26">
        <v>1</v>
      </c>
      <c r="E110" s="26" t="s">
        <v>271</v>
      </c>
      <c r="F110" s="1" t="s">
        <v>828</v>
      </c>
      <c r="G110" s="26">
        <v>4</v>
      </c>
      <c r="H110" s="32">
        <v>46.55</v>
      </c>
    </row>
    <row r="111" spans="4:8" x14ac:dyDescent="0.4">
      <c r="D111" s="26">
        <v>1</v>
      </c>
      <c r="E111" s="26" t="s">
        <v>202</v>
      </c>
      <c r="F111" s="1" t="s">
        <v>829</v>
      </c>
      <c r="G111" s="26">
        <v>1</v>
      </c>
      <c r="H111" s="32">
        <v>45.7</v>
      </c>
    </row>
    <row r="112" spans="4:8" x14ac:dyDescent="0.4">
      <c r="D112" s="26">
        <v>1</v>
      </c>
      <c r="E112" s="26" t="s">
        <v>202</v>
      </c>
      <c r="F112" s="1" t="s">
        <v>830</v>
      </c>
      <c r="G112" s="26">
        <v>2</v>
      </c>
      <c r="H112" s="32">
        <v>44</v>
      </c>
    </row>
    <row r="113" spans="4:8" x14ac:dyDescent="0.4">
      <c r="D113" s="26">
        <v>1</v>
      </c>
      <c r="E113" s="26" t="s">
        <v>202</v>
      </c>
      <c r="F113" s="1" t="s">
        <v>831</v>
      </c>
      <c r="G113" s="26">
        <v>3</v>
      </c>
      <c r="H113" s="32">
        <v>45.32</v>
      </c>
    </row>
    <row r="114" spans="4:8" x14ac:dyDescent="0.4">
      <c r="D114" s="26">
        <v>1</v>
      </c>
      <c r="E114" s="26" t="s">
        <v>202</v>
      </c>
      <c r="F114" s="1" t="s">
        <v>832</v>
      </c>
      <c r="G114" s="26">
        <v>4</v>
      </c>
      <c r="H114" s="32">
        <v>43.75</v>
      </c>
    </row>
    <row r="115" spans="4:8" x14ac:dyDescent="0.4">
      <c r="D115" s="26">
        <v>1</v>
      </c>
      <c r="E115" s="26" t="s">
        <v>228</v>
      </c>
      <c r="F115" s="1" t="s">
        <v>833</v>
      </c>
      <c r="G115" s="26">
        <v>1</v>
      </c>
      <c r="H115" s="32">
        <v>45.9</v>
      </c>
    </row>
    <row r="116" spans="4:8" x14ac:dyDescent="0.4">
      <c r="D116" s="26">
        <v>1</v>
      </c>
      <c r="E116" s="26" t="s">
        <v>228</v>
      </c>
      <c r="F116" s="1" t="s">
        <v>834</v>
      </c>
      <c r="G116" s="26">
        <v>2</v>
      </c>
      <c r="H116" s="32">
        <v>45.1</v>
      </c>
    </row>
    <row r="117" spans="4:8" x14ac:dyDescent="0.4">
      <c r="D117" s="26">
        <v>1</v>
      </c>
      <c r="E117" s="26" t="s">
        <v>228</v>
      </c>
      <c r="F117" s="1" t="s">
        <v>835</v>
      </c>
      <c r="G117" s="26">
        <v>3</v>
      </c>
      <c r="H117" s="32">
        <v>46.55</v>
      </c>
    </row>
    <row r="118" spans="4:8" x14ac:dyDescent="0.4">
      <c r="D118" s="26">
        <v>1</v>
      </c>
      <c r="E118" s="26" t="s">
        <v>228</v>
      </c>
      <c r="F118" s="1" t="s">
        <v>836</v>
      </c>
      <c r="G118" s="26">
        <v>4</v>
      </c>
      <c r="H118" s="32">
        <v>44.66</v>
      </c>
    </row>
  </sheetData>
  <pageMargins left="0.7" right="0.7" top="0.75" bottom="0.75" header="0.3" footer="0.3"/>
  <pageSetup orientation="portrait" r:id="rId3"/>
  <drawing r:id="rId4"/>
  <tableParts count="1">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E161"/>
  <sheetViews>
    <sheetView showGridLines="0" zoomScaleNormal="100" workbookViewId="0"/>
  </sheetViews>
  <sheetFormatPr defaultColWidth="9" defaultRowHeight="16.8" x14ac:dyDescent="0.4"/>
  <cols>
    <col min="1" max="2" width="17.21875" style="7" customWidth="1"/>
    <col min="3" max="3" width="2.109375" style="1" customWidth="1"/>
    <col min="4" max="4" width="17.44140625" style="1" customWidth="1"/>
    <col min="5" max="5" width="24.109375" style="1" bestFit="1" customWidth="1"/>
    <col min="6" max="6" width="10.109375" style="1" customWidth="1"/>
    <col min="7" max="7" width="24.21875" style="1" bestFit="1" customWidth="1"/>
    <col min="8" max="8" width="10.109375" style="1" bestFit="1" customWidth="1"/>
    <col min="9" max="9" width="35.88671875" style="1" customWidth="1"/>
    <col min="10" max="11" width="16.33203125" style="1" bestFit="1" customWidth="1"/>
    <col min="12" max="12" width="3.44140625" style="1" customWidth="1"/>
    <col min="13" max="13" width="5.109375" style="41" bestFit="1" customWidth="1"/>
    <col min="14" max="30" width="11.44140625" style="43" customWidth="1"/>
    <col min="31" max="31" width="4" style="41" bestFit="1" customWidth="1"/>
    <col min="32" max="16384" width="9" style="1"/>
  </cols>
  <sheetData>
    <row r="1" spans="4:31" ht="24.6" x14ac:dyDescent="0.55000000000000004">
      <c r="M1" s="38" t="s">
        <v>132</v>
      </c>
      <c r="N1" s="39" t="str">
        <f ca="1">Controls!$C$57</f>
        <v>Vastausosio</v>
      </c>
      <c r="O1" s="40"/>
      <c r="P1" s="40"/>
      <c r="Q1" s="40"/>
      <c r="R1" s="40"/>
      <c r="S1" s="40"/>
      <c r="T1" s="40"/>
      <c r="U1" s="40"/>
      <c r="V1" s="40"/>
      <c r="W1" s="40"/>
      <c r="X1" s="40"/>
      <c r="Y1" s="40"/>
      <c r="Z1" s="40"/>
      <c r="AA1" s="40"/>
      <c r="AB1" s="40"/>
      <c r="AC1" s="40"/>
      <c r="AD1" s="40"/>
      <c r="AE1" s="38" t="s">
        <v>133</v>
      </c>
    </row>
    <row r="2" spans="4:31" ht="24.6" x14ac:dyDescent="0.55000000000000004">
      <c r="D2" s="13" t="str">
        <f ca="1">Controls!$C$88</f>
        <v>Datanmurskausviesti - Osa 2</v>
      </c>
      <c r="M2" s="38" t="s">
        <v>132</v>
      </c>
      <c r="N2" s="39" t="str">
        <f ca="1">Controls!$C$58</f>
        <v>Kaikkien vastausten pitää olla näiden sarakkeiden välissä. Lisää väliin sarakkeita tai muuta niiden kokoa, jos tarvitset lisää tilaa.</v>
      </c>
      <c r="O2" s="40"/>
      <c r="P2" s="40"/>
      <c r="Q2" s="40"/>
      <c r="R2" s="40"/>
      <c r="S2" s="40"/>
      <c r="T2" s="40"/>
      <c r="U2" s="40"/>
      <c r="V2" s="40"/>
      <c r="W2" s="40"/>
      <c r="X2" s="40"/>
      <c r="Y2" s="40"/>
      <c r="Z2" s="40"/>
      <c r="AA2" s="40"/>
      <c r="AB2" s="40"/>
      <c r="AC2" s="40"/>
      <c r="AD2" s="40"/>
      <c r="AE2" s="38" t="s">
        <v>133</v>
      </c>
    </row>
    <row r="3" spans="4:31" x14ac:dyDescent="0.4">
      <c r="D3" s="1" t="str">
        <f ca="1">Controls!$C$89</f>
        <v>Alla on taulukko urheilijoista, jotka osallistuivat 100 metrin pikajuoksuun.</v>
      </c>
      <c r="N3" s="42"/>
      <c r="O3" s="42"/>
      <c r="P3" s="42"/>
      <c r="Q3" s="42"/>
      <c r="R3" s="42"/>
      <c r="S3" s="42"/>
      <c r="T3" s="42"/>
      <c r="U3" s="42"/>
      <c r="V3" s="42"/>
      <c r="W3" s="42"/>
      <c r="X3" s="42"/>
      <c r="Y3" s="42"/>
      <c r="Z3" s="42"/>
      <c r="AA3" s="42"/>
      <c r="AB3" s="42"/>
      <c r="AC3" s="42"/>
      <c r="AD3" s="42"/>
    </row>
    <row r="4" spans="4:31" x14ac:dyDescent="0.4">
      <c r="D4" s="6" t="str">
        <f ca="1">Controls!$C$90</f>
        <v>Taulukko 1 sisältää jokaisen urheilijan tulokset kilpailun kolmessa erässä.</v>
      </c>
      <c r="N4" s="42"/>
      <c r="O4" s="42"/>
      <c r="P4" s="42"/>
      <c r="Q4" s="42"/>
      <c r="R4" s="42"/>
      <c r="S4" s="42"/>
      <c r="T4" s="42"/>
      <c r="U4" s="42"/>
      <c r="V4" s="42"/>
      <c r="W4" s="42"/>
      <c r="X4" s="42"/>
      <c r="Y4" s="42"/>
      <c r="Z4" s="42"/>
      <c r="AA4" s="42"/>
      <c r="AB4" s="42"/>
      <c r="AC4" s="42"/>
      <c r="AD4" s="42"/>
    </row>
    <row r="5" spans="4:31" x14ac:dyDescent="0.4">
      <c r="N5" s="42"/>
      <c r="O5" s="42"/>
      <c r="P5" s="42"/>
      <c r="Q5" s="42"/>
      <c r="R5" s="42"/>
      <c r="S5" s="42"/>
      <c r="T5" s="42"/>
      <c r="U5" s="42"/>
      <c r="V5" s="42"/>
      <c r="W5" s="42"/>
      <c r="X5" s="42"/>
      <c r="Y5" s="42"/>
      <c r="Z5" s="42"/>
      <c r="AA5" s="42"/>
      <c r="AB5" s="42"/>
      <c r="AC5" s="42"/>
      <c r="AD5" s="42"/>
    </row>
    <row r="6" spans="4:31" x14ac:dyDescent="0.4">
      <c r="D6" s="1" t="str">
        <f ca="1">Controls!$C$91</f>
        <v>Käytä "Hae ja muunna" -toimintoa (Power Query) luodaksesi päivitettävän kyselyn.</v>
      </c>
    </row>
    <row r="7" spans="4:31" x14ac:dyDescent="0.4">
      <c r="D7" s="6" t="str">
        <f ca="1">Controls!$C$92</f>
        <v>Kyselyn tulee luoda oikealla olevaan vastausosioon uusi taulukko, joka sisältää ainoastaan tietoa urheilijoista, jotka kilpailivat erässä kolme (3).</v>
      </c>
      <c r="O7" s="58" t="s">
        <v>22</v>
      </c>
      <c r="P7" s="58" t="s">
        <v>23</v>
      </c>
      <c r="Q7" s="58" t="s">
        <v>1316</v>
      </c>
      <c r="R7" s="58" t="s">
        <v>1317</v>
      </c>
      <c r="S7" s="58" t="s">
        <v>1318</v>
      </c>
    </row>
    <row r="8" spans="4:31" x14ac:dyDescent="0.4">
      <c r="D8" s="6" t="str">
        <f ca="1">Controls!$C$93</f>
        <v>Listaa jokaisen urheilijan osalta yhdellä rivillä heidän nimi, maa ja JOKAISEN erän loppuaika.</v>
      </c>
      <c r="O8" s="58" t="s">
        <v>135</v>
      </c>
      <c r="P8" s="58" t="s">
        <v>199</v>
      </c>
      <c r="Q8" s="58">
        <v>11.21</v>
      </c>
      <c r="R8" s="58">
        <v>10.88</v>
      </c>
      <c r="S8" s="58">
        <v>10.71</v>
      </c>
    </row>
    <row r="9" spans="4:31" x14ac:dyDescent="0.4">
      <c r="D9" s="6" t="str">
        <f ca="1">Controls!$C$94</f>
        <v>Kaiken tiedon taulukossasi tulee olla AIVAN SAMALLA tavalla kuin se on listattu annetuissa lähtötaulukoissa.</v>
      </c>
      <c r="O9" s="58" t="s">
        <v>136</v>
      </c>
      <c r="P9" s="58" t="s">
        <v>203</v>
      </c>
      <c r="Q9" s="58">
        <v>11.13</v>
      </c>
      <c r="R9" s="58">
        <v>10.9</v>
      </c>
      <c r="S9" s="58">
        <v>10.83</v>
      </c>
    </row>
    <row r="10" spans="4:31" x14ac:dyDescent="0.4">
      <c r="D10" s="6" t="str">
        <f ca="1">Controls!$C$95</f>
        <v>Urheilijoiden nimet tulee olla järjestetty erän kolme (3) tuloksen mukaan (nopein loppuaika ensin ja hitain loppuaika viimeisenä).</v>
      </c>
      <c r="O10" s="58" t="s">
        <v>137</v>
      </c>
      <c r="P10" s="58" t="s">
        <v>199</v>
      </c>
      <c r="Q10" s="58">
        <v>10.96</v>
      </c>
      <c r="R10" s="58">
        <v>10.88</v>
      </c>
      <c r="S10" s="58">
        <v>10.86</v>
      </c>
    </row>
    <row r="11" spans="4:31" x14ac:dyDescent="0.4">
      <c r="D11" s="6" t="str">
        <f ca="1">Controls!$C$96</f>
        <v>Jos useammalla urheilijalla oli sama loppuaika erässä kolme (3), järjestä nämä urheilijat lisäksi erän kaksi (2) loppuaikojen mukaisessa järjestyksessä (nopein loppuaika ensin ja hitain loppuaika viimeisenä).</v>
      </c>
      <c r="L11"/>
      <c r="O11" s="58" t="s">
        <v>138</v>
      </c>
      <c r="P11" s="58" t="s">
        <v>201</v>
      </c>
      <c r="Q11" s="58">
        <v>11.01</v>
      </c>
      <c r="R11" s="58">
        <v>10.94</v>
      </c>
      <c r="S11" s="58">
        <v>10.86</v>
      </c>
    </row>
    <row r="12" spans="4:31" x14ac:dyDescent="0.4">
      <c r="D12" s="6"/>
      <c r="L12"/>
      <c r="O12" s="58" t="s">
        <v>139</v>
      </c>
      <c r="P12" s="58" t="s">
        <v>205</v>
      </c>
      <c r="Q12" s="58">
        <v>11.16</v>
      </c>
      <c r="R12" s="58">
        <v>10.9</v>
      </c>
      <c r="S12" s="58">
        <v>10.9</v>
      </c>
    </row>
    <row r="13" spans="4:31" x14ac:dyDescent="0.4">
      <c r="D13" s="14" t="str">
        <f ca="1">Controls!$C$97&amp;" "&amp;Controls!$C$98</f>
        <v>Tietolähde: https://smsprio2016-a.akamaihd.net/_sport/R/i/Rio_2016_Athletics_Results_Book_V1.0.pdf</v>
      </c>
      <c r="L13"/>
      <c r="O13" s="58" t="s">
        <v>140</v>
      </c>
      <c r="P13" s="58" t="s">
        <v>200</v>
      </c>
      <c r="Q13" s="58">
        <v>11</v>
      </c>
      <c r="R13" s="58">
        <v>10.9</v>
      </c>
      <c r="S13" s="58">
        <v>10.92</v>
      </c>
    </row>
    <row r="14" spans="4:31" x14ac:dyDescent="0.4">
      <c r="D14" s="14"/>
      <c r="L14"/>
      <c r="O14" s="58" t="s">
        <v>141</v>
      </c>
      <c r="P14" s="58" t="s">
        <v>203</v>
      </c>
      <c r="Q14" s="58">
        <v>11.09</v>
      </c>
      <c r="R14" s="58">
        <v>10.9</v>
      </c>
      <c r="S14" s="58">
        <v>10.94</v>
      </c>
    </row>
    <row r="15" spans="4:31" x14ac:dyDescent="0.4">
      <c r="D15" s="12" t="str">
        <f ca="1">Controls!$C$99</f>
        <v>Taulukko 1: Tulokset</v>
      </c>
      <c r="H15"/>
      <c r="I15"/>
      <c r="L15"/>
      <c r="O15" s="58" t="s">
        <v>142</v>
      </c>
      <c r="P15" s="58" t="s">
        <v>199</v>
      </c>
      <c r="Q15" s="58">
        <v>11.27</v>
      </c>
      <c r="R15" s="58">
        <v>10.96</v>
      </c>
      <c r="S15" s="58">
        <v>11.8</v>
      </c>
    </row>
    <row r="16" spans="4:31" x14ac:dyDescent="0.4">
      <c r="D16" s="31" t="str">
        <f ca="1">Controls!$C$100</f>
        <v>Erän numero</v>
      </c>
      <c r="E16" s="33" t="str">
        <f ca="1">Controls!$C$101</f>
        <v>Nimi</v>
      </c>
      <c r="F16" s="33" t="str">
        <f ca="1">Controls!$C$102</f>
        <v>Maa</v>
      </c>
      <c r="G16" s="29" t="str">
        <f ca="1">Controls!$C$103</f>
        <v>Loppuaika (s)</v>
      </c>
      <c r="H16"/>
      <c r="I16"/>
      <c r="L16"/>
    </row>
    <row r="17" spans="4:31" x14ac:dyDescent="0.4">
      <c r="D17" s="26" t="s">
        <v>31</v>
      </c>
      <c r="E17" s="15" t="s">
        <v>22</v>
      </c>
      <c r="F17" s="15" t="s">
        <v>23</v>
      </c>
      <c r="G17" s="26" t="s">
        <v>26</v>
      </c>
      <c r="H17"/>
      <c r="I17"/>
      <c r="L17"/>
      <c r="M17" s="7"/>
      <c r="N17" s="1"/>
      <c r="O17" s="1"/>
      <c r="P17" s="1"/>
      <c r="Q17" s="1"/>
      <c r="R17" s="1"/>
      <c r="S17" s="1"/>
      <c r="T17" s="1"/>
      <c r="U17" s="1"/>
      <c r="V17" s="1"/>
      <c r="W17" s="1"/>
      <c r="X17" s="1"/>
      <c r="Y17" s="1"/>
      <c r="Z17" s="1"/>
      <c r="AA17" s="1"/>
      <c r="AB17" s="1"/>
      <c r="AC17" s="1"/>
      <c r="AD17" s="1"/>
      <c r="AE17" s="7"/>
    </row>
    <row r="18" spans="4:31" x14ac:dyDescent="0.4">
      <c r="D18" s="26">
        <v>3</v>
      </c>
      <c r="E18" s="15" t="s">
        <v>135</v>
      </c>
      <c r="F18" s="15" t="s">
        <v>199</v>
      </c>
      <c r="G18" s="26">
        <v>10.71</v>
      </c>
      <c r="H18"/>
      <c r="I18"/>
      <c r="L18"/>
      <c r="M18" s="7"/>
      <c r="N18" s="1"/>
      <c r="O18" s="1"/>
      <c r="P18" s="1"/>
      <c r="Q18" s="1"/>
      <c r="R18" s="1"/>
      <c r="S18" s="1"/>
      <c r="T18" s="1"/>
      <c r="U18" s="1"/>
      <c r="V18" s="1"/>
      <c r="W18" s="1"/>
      <c r="X18" s="1"/>
      <c r="Y18" s="1"/>
      <c r="Z18" s="1"/>
      <c r="AA18" s="1"/>
      <c r="AB18" s="1"/>
      <c r="AC18" s="1"/>
      <c r="AD18" s="1"/>
      <c r="AE18" s="7"/>
    </row>
    <row r="19" spans="4:31" x14ac:dyDescent="0.4">
      <c r="D19" s="26">
        <v>3</v>
      </c>
      <c r="E19" s="15" t="s">
        <v>136</v>
      </c>
      <c r="F19" s="15" t="s">
        <v>203</v>
      </c>
      <c r="G19" s="26">
        <v>10.83</v>
      </c>
      <c r="H19"/>
      <c r="I19"/>
      <c r="L19"/>
      <c r="M19" s="7"/>
      <c r="N19" s="1"/>
      <c r="O19" s="1"/>
      <c r="P19" s="1"/>
      <c r="Q19" s="1"/>
      <c r="R19" s="1"/>
      <c r="S19" s="1"/>
      <c r="T19" s="1"/>
      <c r="U19" s="1"/>
      <c r="V19" s="1"/>
      <c r="W19" s="1"/>
      <c r="X19" s="1"/>
      <c r="Y19" s="1"/>
      <c r="Z19" s="1"/>
      <c r="AA19" s="1"/>
      <c r="AB19" s="1"/>
      <c r="AC19" s="1"/>
      <c r="AD19" s="1"/>
      <c r="AE19" s="7"/>
    </row>
    <row r="20" spans="4:31" x14ac:dyDescent="0.4">
      <c r="D20" s="26">
        <v>3</v>
      </c>
      <c r="E20" s="15" t="s">
        <v>137</v>
      </c>
      <c r="F20" s="15" t="s">
        <v>199</v>
      </c>
      <c r="G20" s="26">
        <v>10.86</v>
      </c>
      <c r="H20"/>
      <c r="I20"/>
      <c r="L20"/>
      <c r="M20" s="7"/>
      <c r="N20" s="1"/>
      <c r="O20" s="1"/>
      <c r="P20" s="1"/>
      <c r="Q20" s="1"/>
      <c r="R20" s="1"/>
      <c r="S20" s="1"/>
      <c r="T20" s="1"/>
      <c r="U20" s="1"/>
      <c r="V20" s="1"/>
      <c r="W20" s="1"/>
      <c r="X20" s="1"/>
      <c r="Y20" s="1"/>
      <c r="Z20" s="1"/>
      <c r="AA20" s="1"/>
      <c r="AB20" s="1"/>
      <c r="AC20" s="1"/>
      <c r="AD20" s="1"/>
      <c r="AE20" s="7"/>
    </row>
    <row r="21" spans="4:31" x14ac:dyDescent="0.4">
      <c r="D21" s="26">
        <v>3</v>
      </c>
      <c r="E21" s="15" t="s">
        <v>138</v>
      </c>
      <c r="F21" s="15" t="s">
        <v>201</v>
      </c>
      <c r="G21" s="26">
        <v>10.86</v>
      </c>
      <c r="H21"/>
      <c r="I21"/>
      <c r="L21"/>
      <c r="M21" s="7"/>
      <c r="N21" s="1"/>
      <c r="O21" s="1"/>
      <c r="P21" s="1"/>
      <c r="Q21" s="1"/>
      <c r="R21" s="1"/>
      <c r="S21" s="1"/>
      <c r="T21" s="1"/>
      <c r="U21" s="1"/>
      <c r="V21" s="1"/>
      <c r="W21" s="1"/>
      <c r="X21" s="1"/>
      <c r="Y21" s="1"/>
      <c r="Z21" s="1"/>
      <c r="AA21" s="1"/>
      <c r="AB21" s="1"/>
      <c r="AC21" s="1"/>
      <c r="AD21" s="1"/>
      <c r="AE21" s="7"/>
    </row>
    <row r="22" spans="4:31" x14ac:dyDescent="0.4">
      <c r="D22" s="26">
        <v>3</v>
      </c>
      <c r="E22" s="15" t="s">
        <v>139</v>
      </c>
      <c r="F22" s="15" t="s">
        <v>205</v>
      </c>
      <c r="G22" s="26">
        <v>10.9</v>
      </c>
      <c r="H22"/>
      <c r="I22"/>
      <c r="L22"/>
      <c r="M22" s="7"/>
      <c r="N22" s="1"/>
      <c r="O22" s="1"/>
      <c r="P22" s="1"/>
      <c r="Q22" s="1"/>
      <c r="R22" s="1"/>
      <c r="S22" s="1"/>
      <c r="T22" s="1"/>
      <c r="U22" s="1"/>
      <c r="V22" s="1"/>
      <c r="W22" s="1"/>
      <c r="X22" s="1"/>
      <c r="Y22" s="1"/>
      <c r="Z22" s="1"/>
      <c r="AA22" s="1"/>
      <c r="AB22" s="1"/>
      <c r="AC22" s="1"/>
      <c r="AD22" s="1"/>
      <c r="AE22" s="7"/>
    </row>
    <row r="23" spans="4:31" x14ac:dyDescent="0.4">
      <c r="D23" s="26">
        <v>3</v>
      </c>
      <c r="E23" s="15" t="s">
        <v>140</v>
      </c>
      <c r="F23" s="15" t="s">
        <v>200</v>
      </c>
      <c r="G23" s="26">
        <v>10.92</v>
      </c>
      <c r="H23"/>
      <c r="I23"/>
      <c r="L23"/>
      <c r="M23" s="7"/>
      <c r="N23" s="1"/>
      <c r="O23" s="1"/>
      <c r="P23" s="1"/>
      <c r="Q23" s="1"/>
      <c r="R23" s="1"/>
      <c r="S23" s="1"/>
      <c r="T23" s="1"/>
      <c r="U23" s="1"/>
      <c r="V23" s="1"/>
      <c r="W23" s="1"/>
      <c r="X23" s="1"/>
      <c r="Y23" s="1"/>
      <c r="Z23" s="1"/>
      <c r="AA23" s="1"/>
      <c r="AB23" s="1"/>
      <c r="AC23" s="1"/>
      <c r="AD23" s="1"/>
      <c r="AE23" s="7"/>
    </row>
    <row r="24" spans="4:31" x14ac:dyDescent="0.4">
      <c r="D24" s="26">
        <v>3</v>
      </c>
      <c r="E24" s="15" t="s">
        <v>141</v>
      </c>
      <c r="F24" s="15" t="s">
        <v>203</v>
      </c>
      <c r="G24" s="26">
        <v>10.94</v>
      </c>
      <c r="H24"/>
      <c r="I24"/>
      <c r="L24"/>
      <c r="M24" s="7"/>
      <c r="N24" s="1"/>
      <c r="O24" s="1"/>
      <c r="P24" s="1"/>
      <c r="Q24" s="1"/>
      <c r="R24" s="1"/>
      <c r="S24" s="1"/>
      <c r="T24" s="1"/>
      <c r="U24" s="1"/>
      <c r="V24" s="1"/>
      <c r="W24" s="1"/>
      <c r="X24" s="1"/>
      <c r="Y24" s="1"/>
      <c r="Z24" s="1"/>
      <c r="AA24" s="1"/>
      <c r="AB24" s="1"/>
      <c r="AC24" s="1"/>
      <c r="AD24" s="1"/>
      <c r="AE24" s="7"/>
    </row>
    <row r="25" spans="4:31" x14ac:dyDescent="0.4">
      <c r="D25" s="26">
        <v>3</v>
      </c>
      <c r="E25" s="15" t="s">
        <v>142</v>
      </c>
      <c r="F25" s="15" t="s">
        <v>199</v>
      </c>
      <c r="G25" s="26">
        <v>11.8</v>
      </c>
      <c r="H25"/>
      <c r="I25"/>
      <c r="L25"/>
      <c r="M25" s="7"/>
      <c r="N25" s="1"/>
      <c r="O25" s="1"/>
      <c r="P25" s="1"/>
      <c r="Q25" s="1"/>
      <c r="R25" s="1"/>
      <c r="S25" s="1"/>
      <c r="T25" s="1"/>
      <c r="U25" s="1"/>
      <c r="V25" s="1"/>
      <c r="W25" s="1"/>
      <c r="X25" s="1"/>
      <c r="Y25" s="1"/>
      <c r="Z25" s="1"/>
      <c r="AA25" s="1"/>
      <c r="AB25" s="1"/>
      <c r="AC25" s="1"/>
      <c r="AD25" s="1"/>
      <c r="AE25" s="7"/>
    </row>
    <row r="26" spans="4:31" x14ac:dyDescent="0.4">
      <c r="D26" s="26">
        <v>2</v>
      </c>
      <c r="E26" s="15" t="s">
        <v>137</v>
      </c>
      <c r="F26" s="15" t="s">
        <v>199</v>
      </c>
      <c r="G26" s="26">
        <v>10.88</v>
      </c>
      <c r="H26"/>
      <c r="I26"/>
      <c r="M26" s="7"/>
      <c r="N26" s="1"/>
      <c r="O26" s="1"/>
      <c r="P26" s="1"/>
      <c r="Q26" s="1"/>
      <c r="R26" s="1"/>
      <c r="S26" s="1"/>
      <c r="T26" s="1"/>
      <c r="U26" s="1"/>
      <c r="V26" s="1"/>
      <c r="W26" s="1"/>
      <c r="X26" s="1"/>
      <c r="Y26" s="1"/>
      <c r="Z26" s="1"/>
      <c r="AA26" s="1"/>
      <c r="AB26" s="1"/>
      <c r="AC26" s="1"/>
      <c r="AD26" s="1"/>
      <c r="AE26" s="7"/>
    </row>
    <row r="27" spans="4:31" x14ac:dyDescent="0.4">
      <c r="D27" s="26">
        <v>2</v>
      </c>
      <c r="E27" s="15" t="s">
        <v>135</v>
      </c>
      <c r="F27" s="15" t="s">
        <v>199</v>
      </c>
      <c r="G27" s="26">
        <v>10.88</v>
      </c>
      <c r="H27"/>
      <c r="I27"/>
      <c r="M27" s="7"/>
      <c r="N27" s="1"/>
      <c r="O27" s="1"/>
      <c r="P27" s="1"/>
      <c r="Q27" s="1"/>
      <c r="R27" s="1"/>
      <c r="S27" s="1"/>
      <c r="T27" s="1"/>
      <c r="U27" s="1"/>
      <c r="V27" s="1"/>
      <c r="W27" s="1"/>
      <c r="X27" s="1"/>
      <c r="Y27" s="1"/>
      <c r="Z27" s="1"/>
      <c r="AA27" s="1"/>
      <c r="AB27" s="1"/>
      <c r="AC27" s="1"/>
      <c r="AD27" s="1"/>
      <c r="AE27" s="7"/>
    </row>
    <row r="28" spans="4:31" x14ac:dyDescent="0.4">
      <c r="D28" s="48">
        <v>2</v>
      </c>
      <c r="E28" s="15" t="s">
        <v>136</v>
      </c>
      <c r="F28" s="15" t="s">
        <v>203</v>
      </c>
      <c r="G28" s="26">
        <v>10.9</v>
      </c>
      <c r="H28"/>
      <c r="I28"/>
      <c r="M28" s="7"/>
      <c r="N28" s="1"/>
      <c r="O28" s="1"/>
      <c r="P28" s="1"/>
      <c r="Q28" s="1"/>
      <c r="R28" s="1"/>
      <c r="S28" s="1"/>
      <c r="T28" s="1"/>
      <c r="U28" s="1"/>
      <c r="V28" s="1"/>
      <c r="W28" s="1"/>
      <c r="X28" s="1"/>
      <c r="Y28" s="1"/>
      <c r="Z28" s="1"/>
      <c r="AA28" s="1"/>
      <c r="AB28" s="1"/>
      <c r="AC28" s="1"/>
      <c r="AD28" s="1"/>
      <c r="AE28" s="7"/>
    </row>
    <row r="29" spans="4:31" x14ac:dyDescent="0.4">
      <c r="D29" s="26">
        <v>2</v>
      </c>
      <c r="E29" s="15" t="s">
        <v>141</v>
      </c>
      <c r="F29" s="15" t="s">
        <v>203</v>
      </c>
      <c r="G29" s="26">
        <v>10.9</v>
      </c>
      <c r="H29"/>
      <c r="I29"/>
      <c r="M29" s="7"/>
      <c r="N29" s="1"/>
      <c r="O29" s="1"/>
      <c r="P29" s="1"/>
      <c r="Q29" s="1"/>
      <c r="R29" s="1"/>
      <c r="S29" s="1"/>
      <c r="T29" s="1"/>
      <c r="U29" s="1"/>
      <c r="V29" s="1"/>
      <c r="W29" s="1"/>
      <c r="X29" s="1"/>
      <c r="Y29" s="1"/>
      <c r="Z29" s="1"/>
      <c r="AA29" s="1"/>
      <c r="AB29" s="1"/>
      <c r="AC29" s="1"/>
      <c r="AD29" s="1"/>
      <c r="AE29" s="7"/>
    </row>
    <row r="30" spans="4:31" x14ac:dyDescent="0.4">
      <c r="D30" s="26">
        <v>2</v>
      </c>
      <c r="E30" s="15" t="s">
        <v>139</v>
      </c>
      <c r="F30" s="15" t="s">
        <v>205</v>
      </c>
      <c r="G30" s="26">
        <v>10.9</v>
      </c>
      <c r="H30"/>
      <c r="I30"/>
      <c r="M30" s="7"/>
      <c r="N30" s="1"/>
      <c r="O30" s="1"/>
      <c r="P30" s="1"/>
      <c r="Q30" s="1"/>
      <c r="R30" s="1"/>
      <c r="S30" s="1"/>
      <c r="T30" s="1"/>
      <c r="U30" s="1"/>
      <c r="V30" s="1"/>
      <c r="W30" s="1"/>
      <c r="X30" s="1"/>
      <c r="Y30" s="1"/>
      <c r="Z30" s="1"/>
      <c r="AA30" s="1"/>
      <c r="AB30" s="1"/>
      <c r="AC30" s="1"/>
      <c r="AD30" s="1"/>
      <c r="AE30" s="7"/>
    </row>
    <row r="31" spans="4:31" x14ac:dyDescent="0.4">
      <c r="D31" s="26">
        <v>2</v>
      </c>
      <c r="E31" s="15" t="s">
        <v>140</v>
      </c>
      <c r="F31" s="15" t="s">
        <v>200</v>
      </c>
      <c r="G31" s="26">
        <v>10.9</v>
      </c>
      <c r="H31"/>
      <c r="I31"/>
      <c r="M31" s="7"/>
      <c r="N31" s="1"/>
      <c r="O31" s="1"/>
      <c r="P31" s="1"/>
      <c r="Q31" s="1"/>
      <c r="R31" s="1"/>
      <c r="S31" s="1"/>
      <c r="T31" s="1"/>
      <c r="U31" s="1"/>
      <c r="V31" s="1"/>
      <c r="W31" s="1"/>
      <c r="X31" s="1"/>
      <c r="Y31" s="1"/>
      <c r="Z31" s="1"/>
      <c r="AA31" s="1"/>
      <c r="AB31" s="1"/>
      <c r="AC31" s="1"/>
      <c r="AD31" s="1"/>
      <c r="AE31" s="7"/>
    </row>
    <row r="32" spans="4:31" x14ac:dyDescent="0.4">
      <c r="D32" s="26">
        <v>2</v>
      </c>
      <c r="E32" s="15" t="s">
        <v>138</v>
      </c>
      <c r="F32" s="15" t="s">
        <v>201</v>
      </c>
      <c r="G32" s="26">
        <v>10.94</v>
      </c>
      <c r="H32"/>
      <c r="I32"/>
      <c r="M32" s="7"/>
      <c r="N32" s="1"/>
      <c r="O32" s="1"/>
      <c r="P32" s="1"/>
      <c r="Q32" s="1"/>
      <c r="R32" s="1"/>
      <c r="S32" s="1"/>
      <c r="T32" s="1"/>
      <c r="U32" s="1"/>
      <c r="V32" s="1"/>
      <c r="W32" s="1"/>
      <c r="X32" s="1"/>
      <c r="Y32" s="1"/>
      <c r="Z32" s="1"/>
      <c r="AA32" s="1"/>
      <c r="AB32" s="1"/>
      <c r="AC32" s="1"/>
      <c r="AD32" s="1"/>
      <c r="AE32" s="7"/>
    </row>
    <row r="33" spans="4:31" x14ac:dyDescent="0.4">
      <c r="D33" s="26">
        <v>2</v>
      </c>
      <c r="E33" s="15" t="s">
        <v>142</v>
      </c>
      <c r="F33" s="15" t="s">
        <v>199</v>
      </c>
      <c r="G33" s="26">
        <v>10.96</v>
      </c>
      <c r="H33"/>
      <c r="I33"/>
      <c r="M33" s="7"/>
      <c r="N33" s="1"/>
      <c r="O33" s="1"/>
      <c r="P33" s="1"/>
      <c r="Q33" s="1"/>
      <c r="R33" s="1"/>
      <c r="S33" s="1"/>
      <c r="T33" s="1"/>
      <c r="U33" s="1"/>
      <c r="V33" s="1"/>
      <c r="W33" s="1"/>
      <c r="X33" s="1"/>
      <c r="Y33" s="1"/>
      <c r="Z33" s="1"/>
      <c r="AA33" s="1"/>
      <c r="AB33" s="1"/>
      <c r="AC33" s="1"/>
      <c r="AD33" s="1"/>
      <c r="AE33" s="7"/>
    </row>
    <row r="34" spans="4:31" x14ac:dyDescent="0.4">
      <c r="D34" s="26">
        <v>2</v>
      </c>
      <c r="E34" s="15" t="s">
        <v>143</v>
      </c>
      <c r="F34" s="15" t="s">
        <v>203</v>
      </c>
      <c r="G34" s="26">
        <v>11</v>
      </c>
      <c r="H34"/>
      <c r="I34"/>
      <c r="M34" s="7"/>
      <c r="N34" s="1"/>
      <c r="O34" s="1"/>
      <c r="P34" s="1"/>
      <c r="Q34" s="1"/>
      <c r="R34" s="1"/>
      <c r="S34" s="1"/>
      <c r="T34" s="1"/>
      <c r="U34" s="1"/>
      <c r="V34" s="1"/>
      <c r="W34" s="1"/>
      <c r="X34" s="1"/>
      <c r="Y34" s="1"/>
      <c r="Z34" s="1"/>
      <c r="AA34" s="1"/>
      <c r="AB34" s="1"/>
      <c r="AC34" s="1"/>
      <c r="AD34" s="1"/>
      <c r="AE34" s="7"/>
    </row>
    <row r="35" spans="4:31" x14ac:dyDescent="0.4">
      <c r="D35" s="26">
        <v>2</v>
      </c>
      <c r="E35" s="15" t="s">
        <v>144</v>
      </c>
      <c r="F35" s="15" t="s">
        <v>201</v>
      </c>
      <c r="G35" s="26">
        <v>11.01</v>
      </c>
      <c r="H35"/>
      <c r="I35"/>
      <c r="M35" s="7"/>
      <c r="N35" s="1"/>
      <c r="O35" s="1"/>
      <c r="P35" s="1"/>
      <c r="Q35" s="1"/>
      <c r="R35" s="1"/>
      <c r="S35" s="1"/>
      <c r="T35" s="1"/>
      <c r="U35" s="1"/>
      <c r="V35" s="1"/>
      <c r="W35" s="1"/>
      <c r="X35" s="1"/>
      <c r="Y35" s="1"/>
      <c r="Z35" s="1"/>
      <c r="AA35" s="1"/>
      <c r="AB35" s="1"/>
      <c r="AC35" s="1"/>
      <c r="AD35" s="1"/>
      <c r="AE35" s="7"/>
    </row>
    <row r="36" spans="4:31" x14ac:dyDescent="0.4">
      <c r="D36" s="26">
        <v>2</v>
      </c>
      <c r="E36" s="15" t="s">
        <v>145</v>
      </c>
      <c r="F36" s="15" t="s">
        <v>204</v>
      </c>
      <c r="G36" s="26">
        <v>11.09</v>
      </c>
      <c r="H36"/>
      <c r="I36"/>
      <c r="M36" s="7"/>
      <c r="N36" s="1"/>
      <c r="O36" s="1"/>
      <c r="P36" s="1"/>
      <c r="Q36" s="1"/>
      <c r="R36" s="1"/>
      <c r="S36" s="1"/>
      <c r="T36" s="1"/>
      <c r="U36" s="1"/>
      <c r="V36" s="1"/>
      <c r="W36" s="1"/>
      <c r="X36" s="1"/>
      <c r="Y36" s="1"/>
      <c r="Z36" s="1"/>
      <c r="AA36" s="1"/>
      <c r="AB36" s="1"/>
      <c r="AC36" s="1"/>
      <c r="AD36" s="1"/>
      <c r="AE36" s="7"/>
    </row>
    <row r="37" spans="4:31" x14ac:dyDescent="0.4">
      <c r="D37" s="26">
        <v>2</v>
      </c>
      <c r="E37" s="15" t="s">
        <v>146</v>
      </c>
      <c r="F37" s="15" t="s">
        <v>202</v>
      </c>
      <c r="G37" s="26">
        <v>11.09</v>
      </c>
      <c r="H37"/>
      <c r="I37"/>
      <c r="M37" s="7"/>
      <c r="N37" s="1"/>
      <c r="O37" s="1"/>
      <c r="P37" s="1"/>
      <c r="Q37" s="1"/>
      <c r="R37" s="1"/>
      <c r="S37" s="1"/>
      <c r="T37" s="1"/>
      <c r="U37" s="1"/>
      <c r="V37" s="1"/>
      <c r="W37" s="1"/>
      <c r="X37" s="1"/>
      <c r="Y37" s="1"/>
      <c r="Z37" s="1"/>
      <c r="AA37" s="1"/>
      <c r="AB37" s="1"/>
      <c r="AC37" s="1"/>
      <c r="AD37" s="1"/>
      <c r="AE37" s="7"/>
    </row>
    <row r="38" spans="4:31" x14ac:dyDescent="0.4">
      <c r="D38" s="26">
        <v>2</v>
      </c>
      <c r="E38" s="15" t="s">
        <v>147</v>
      </c>
      <c r="F38" s="15" t="s">
        <v>213</v>
      </c>
      <c r="G38" s="26">
        <v>11.14</v>
      </c>
      <c r="H38"/>
      <c r="I38"/>
      <c r="M38" s="7"/>
      <c r="N38" s="1"/>
      <c r="O38" s="1"/>
      <c r="P38" s="1"/>
      <c r="Q38" s="1"/>
      <c r="R38" s="1"/>
      <c r="S38" s="1"/>
      <c r="T38" s="1"/>
      <c r="U38" s="1"/>
      <c r="V38" s="1"/>
      <c r="W38" s="1"/>
      <c r="X38" s="1"/>
      <c r="Y38" s="1"/>
      <c r="Z38" s="1"/>
      <c r="AA38" s="1"/>
      <c r="AB38" s="1"/>
      <c r="AC38" s="1"/>
      <c r="AD38" s="1"/>
      <c r="AE38" s="7"/>
    </row>
    <row r="39" spans="4:31" x14ac:dyDescent="0.4">
      <c r="D39" s="26">
        <v>2</v>
      </c>
      <c r="E39" s="15" t="s">
        <v>148</v>
      </c>
      <c r="F39" s="15" t="s">
        <v>206</v>
      </c>
      <c r="G39" s="26">
        <v>11.16</v>
      </c>
      <c r="H39"/>
      <c r="I39"/>
      <c r="M39" s="7"/>
      <c r="N39" s="1"/>
      <c r="O39" s="1"/>
      <c r="P39" s="1"/>
      <c r="Q39" s="1"/>
      <c r="R39" s="1"/>
      <c r="S39" s="1"/>
      <c r="T39" s="1"/>
      <c r="U39" s="1"/>
      <c r="V39" s="1"/>
      <c r="W39" s="1"/>
      <c r="X39" s="1"/>
      <c r="Y39" s="1"/>
      <c r="Z39" s="1"/>
      <c r="AA39" s="1"/>
      <c r="AB39" s="1"/>
      <c r="AC39" s="1"/>
      <c r="AD39" s="1"/>
      <c r="AE39" s="7"/>
    </row>
    <row r="40" spans="4:31" x14ac:dyDescent="0.4">
      <c r="D40" s="26">
        <v>2</v>
      </c>
      <c r="E40" s="15" t="s">
        <v>149</v>
      </c>
      <c r="F40" s="15" t="s">
        <v>207</v>
      </c>
      <c r="G40" s="26">
        <v>11.18</v>
      </c>
      <c r="H40"/>
      <c r="I40"/>
      <c r="M40" s="7"/>
      <c r="N40" s="1"/>
      <c r="O40" s="1"/>
      <c r="P40" s="1"/>
      <c r="Q40" s="1"/>
      <c r="R40" s="1"/>
      <c r="S40" s="1"/>
      <c r="T40" s="1"/>
      <c r="U40" s="1"/>
      <c r="V40" s="1"/>
      <c r="W40" s="1"/>
      <c r="X40" s="1"/>
      <c r="Y40" s="1"/>
      <c r="Z40" s="1"/>
      <c r="AA40" s="1"/>
      <c r="AB40" s="1"/>
      <c r="AC40" s="1"/>
      <c r="AD40" s="1"/>
      <c r="AE40" s="7"/>
    </row>
    <row r="41" spans="4:31" x14ac:dyDescent="0.4">
      <c r="D41" s="26">
        <v>2</v>
      </c>
      <c r="E41" s="15" t="s">
        <v>150</v>
      </c>
      <c r="F41" s="15" t="s">
        <v>200</v>
      </c>
      <c r="G41" s="26">
        <v>11.2</v>
      </c>
      <c r="H41"/>
      <c r="I41"/>
      <c r="M41" s="7"/>
      <c r="N41" s="1"/>
      <c r="O41" s="1"/>
      <c r="P41" s="1"/>
      <c r="Q41" s="1"/>
      <c r="R41" s="1"/>
      <c r="S41" s="1"/>
      <c r="T41" s="1"/>
      <c r="U41" s="1"/>
      <c r="V41" s="1"/>
      <c r="W41" s="1"/>
      <c r="X41" s="1"/>
      <c r="Y41" s="1"/>
      <c r="Z41" s="1"/>
      <c r="AA41" s="1"/>
      <c r="AB41" s="1"/>
      <c r="AC41" s="1"/>
      <c r="AD41" s="1"/>
      <c r="AE41" s="7"/>
    </row>
    <row r="42" spans="4:31" x14ac:dyDescent="0.4">
      <c r="D42" s="26">
        <v>2</v>
      </c>
      <c r="E42" s="15" t="s">
        <v>151</v>
      </c>
      <c r="F42" s="15" t="s">
        <v>211</v>
      </c>
      <c r="G42" s="26">
        <v>11.2</v>
      </c>
      <c r="H42"/>
      <c r="I42"/>
      <c r="M42" s="7"/>
      <c r="N42" s="1"/>
      <c r="O42" s="1"/>
      <c r="P42" s="1"/>
      <c r="Q42" s="1"/>
      <c r="R42" s="1"/>
      <c r="S42" s="1"/>
      <c r="T42" s="1"/>
      <c r="U42" s="1"/>
      <c r="V42" s="1"/>
      <c r="W42" s="1"/>
      <c r="X42" s="1"/>
      <c r="Y42" s="1"/>
      <c r="Z42" s="1"/>
      <c r="AA42" s="1"/>
      <c r="AB42" s="1"/>
      <c r="AC42" s="1"/>
      <c r="AD42" s="1"/>
      <c r="AE42" s="7"/>
    </row>
    <row r="43" spans="4:31" x14ac:dyDescent="0.4">
      <c r="D43" s="26">
        <v>2</v>
      </c>
      <c r="E43" s="15" t="s">
        <v>152</v>
      </c>
      <c r="F43" s="15" t="s">
        <v>208</v>
      </c>
      <c r="G43" s="26">
        <v>11.23</v>
      </c>
      <c r="H43"/>
      <c r="I43"/>
      <c r="M43" s="7"/>
      <c r="N43" s="1"/>
      <c r="O43" s="1"/>
      <c r="P43" s="1"/>
      <c r="Q43" s="1"/>
      <c r="R43" s="1"/>
      <c r="S43" s="1"/>
      <c r="T43" s="1"/>
      <c r="U43" s="1"/>
      <c r="V43" s="1"/>
      <c r="W43" s="1"/>
      <c r="X43" s="1"/>
      <c r="Y43" s="1"/>
      <c r="Z43" s="1"/>
      <c r="AA43" s="1"/>
      <c r="AB43" s="1"/>
      <c r="AC43" s="1"/>
      <c r="AD43" s="1"/>
      <c r="AE43" s="7"/>
    </row>
    <row r="44" spans="4:31" x14ac:dyDescent="0.4">
      <c r="D44" s="26">
        <v>2</v>
      </c>
      <c r="E44" s="15" t="s">
        <v>153</v>
      </c>
      <c r="F44" s="15" t="s">
        <v>213</v>
      </c>
      <c r="G44" s="26">
        <v>11.27</v>
      </c>
      <c r="H44"/>
      <c r="I44"/>
      <c r="M44" s="7"/>
      <c r="N44" s="1"/>
      <c r="O44" s="1"/>
      <c r="P44" s="1"/>
      <c r="Q44" s="1"/>
      <c r="R44" s="1"/>
      <c r="S44" s="1"/>
      <c r="T44" s="1"/>
      <c r="U44" s="1"/>
      <c r="V44" s="1"/>
      <c r="W44" s="1"/>
      <c r="X44" s="1"/>
      <c r="Y44" s="1"/>
      <c r="Z44" s="1"/>
      <c r="AA44" s="1"/>
      <c r="AB44" s="1"/>
      <c r="AC44" s="1"/>
      <c r="AD44" s="1"/>
      <c r="AE44" s="7"/>
    </row>
    <row r="45" spans="4:31" x14ac:dyDescent="0.4">
      <c r="D45" s="26">
        <v>2</v>
      </c>
      <c r="E45" s="15" t="s">
        <v>154</v>
      </c>
      <c r="F45" s="15" t="s">
        <v>209</v>
      </c>
      <c r="G45" s="26">
        <v>11.29</v>
      </c>
      <c r="H45"/>
      <c r="I45"/>
      <c r="M45" s="7"/>
      <c r="N45" s="1"/>
      <c r="O45" s="1"/>
      <c r="P45" s="1"/>
      <c r="Q45" s="1"/>
      <c r="R45" s="1"/>
      <c r="S45" s="1"/>
      <c r="T45" s="1"/>
      <c r="U45" s="1"/>
      <c r="V45" s="1"/>
      <c r="W45" s="1"/>
      <c r="X45" s="1"/>
      <c r="Y45" s="1"/>
      <c r="Z45" s="1"/>
      <c r="AA45" s="1"/>
      <c r="AB45" s="1"/>
      <c r="AC45" s="1"/>
      <c r="AD45" s="1"/>
      <c r="AE45" s="7"/>
    </row>
    <row r="46" spans="4:31" x14ac:dyDescent="0.4">
      <c r="D46" s="26">
        <v>2</v>
      </c>
      <c r="E46" s="15" t="s">
        <v>155</v>
      </c>
      <c r="F46" s="15" t="s">
        <v>210</v>
      </c>
      <c r="G46" s="26">
        <v>11.32</v>
      </c>
      <c r="H46"/>
      <c r="I46"/>
      <c r="M46" s="7"/>
      <c r="N46" s="1"/>
      <c r="O46" s="1"/>
      <c r="P46" s="1"/>
      <c r="Q46" s="1"/>
      <c r="R46" s="1"/>
      <c r="S46" s="1"/>
      <c r="T46" s="1"/>
      <c r="U46" s="1"/>
      <c r="V46" s="1"/>
      <c r="W46" s="1"/>
      <c r="X46" s="1"/>
      <c r="Y46" s="1"/>
      <c r="Z46" s="1"/>
      <c r="AA46" s="1"/>
      <c r="AB46" s="1"/>
      <c r="AC46" s="1"/>
      <c r="AD46" s="1"/>
      <c r="AE46" s="7"/>
    </row>
    <row r="47" spans="4:31" x14ac:dyDescent="0.4">
      <c r="D47" s="26">
        <v>2</v>
      </c>
      <c r="E47" s="15" t="s">
        <v>156</v>
      </c>
      <c r="F47" s="15" t="s">
        <v>209</v>
      </c>
      <c r="G47" s="26">
        <v>11.32</v>
      </c>
      <c r="H47"/>
      <c r="I47"/>
      <c r="M47" s="7"/>
      <c r="N47" s="1"/>
      <c r="O47" s="1"/>
      <c r="P47" s="1"/>
      <c r="Q47" s="1"/>
      <c r="R47" s="1"/>
      <c r="S47" s="1"/>
      <c r="T47" s="1"/>
      <c r="U47" s="1"/>
      <c r="V47" s="1"/>
      <c r="W47" s="1"/>
      <c r="X47" s="1"/>
      <c r="Y47" s="1"/>
      <c r="Z47" s="1"/>
      <c r="AA47" s="1"/>
      <c r="AB47" s="1"/>
      <c r="AC47" s="1"/>
      <c r="AD47" s="1"/>
      <c r="AE47" s="7"/>
    </row>
    <row r="48" spans="4:31" x14ac:dyDescent="0.4">
      <c r="D48" s="26">
        <v>2</v>
      </c>
      <c r="E48" s="15" t="s">
        <v>157</v>
      </c>
      <c r="F48" s="15" t="s">
        <v>202</v>
      </c>
      <c r="G48" s="26">
        <v>11.33</v>
      </c>
      <c r="H48"/>
      <c r="I48"/>
      <c r="M48" s="7"/>
      <c r="N48" s="1"/>
      <c r="O48" s="1"/>
      <c r="P48" s="1"/>
      <c r="Q48" s="1"/>
      <c r="R48" s="1"/>
      <c r="S48" s="1"/>
      <c r="T48" s="1"/>
      <c r="U48" s="1"/>
      <c r="V48" s="1"/>
      <c r="W48" s="1"/>
      <c r="X48" s="1"/>
      <c r="Y48" s="1"/>
      <c r="Z48" s="1"/>
      <c r="AA48" s="1"/>
      <c r="AB48" s="1"/>
      <c r="AC48" s="1"/>
      <c r="AD48" s="1"/>
      <c r="AE48" s="7"/>
    </row>
    <row r="49" spans="4:31" x14ac:dyDescent="0.4">
      <c r="D49" s="26">
        <v>1</v>
      </c>
      <c r="E49" s="15" t="s">
        <v>137</v>
      </c>
      <c r="F49" s="15" t="s">
        <v>199</v>
      </c>
      <c r="G49" s="26">
        <v>10.96</v>
      </c>
      <c r="H49"/>
      <c r="I49"/>
      <c r="M49" s="7"/>
      <c r="N49" s="1"/>
      <c r="O49" s="1"/>
      <c r="P49" s="1"/>
      <c r="Q49" s="1"/>
      <c r="R49" s="1"/>
      <c r="S49" s="1"/>
      <c r="T49" s="1"/>
      <c r="U49" s="1"/>
      <c r="V49" s="1"/>
      <c r="W49" s="1"/>
      <c r="X49" s="1"/>
      <c r="Y49" s="1"/>
      <c r="Z49" s="1"/>
      <c r="AA49" s="1"/>
      <c r="AB49" s="1"/>
      <c r="AC49" s="1"/>
      <c r="AD49" s="1"/>
      <c r="AE49" s="7"/>
    </row>
    <row r="50" spans="4:31" x14ac:dyDescent="0.4">
      <c r="D50" s="26">
        <v>1</v>
      </c>
      <c r="E50" s="15" t="s">
        <v>140</v>
      </c>
      <c r="F50" s="15" t="s">
        <v>200</v>
      </c>
      <c r="G50" s="26">
        <v>11</v>
      </c>
      <c r="H50"/>
      <c r="I50"/>
      <c r="M50" s="7"/>
      <c r="N50" s="1"/>
      <c r="O50" s="1"/>
      <c r="P50" s="1"/>
      <c r="Q50" s="1"/>
      <c r="R50" s="1"/>
      <c r="S50" s="1"/>
      <c r="T50" s="1"/>
      <c r="U50" s="1"/>
      <c r="V50" s="1"/>
      <c r="W50" s="1"/>
      <c r="X50" s="1"/>
      <c r="Y50" s="1"/>
      <c r="Z50" s="1"/>
      <c r="AA50" s="1"/>
      <c r="AB50" s="1"/>
      <c r="AC50" s="1"/>
      <c r="AD50" s="1"/>
      <c r="AE50" s="7"/>
    </row>
    <row r="51" spans="4:31" x14ac:dyDescent="0.4">
      <c r="D51" s="26">
        <v>1</v>
      </c>
      <c r="E51" s="15" t="s">
        <v>138</v>
      </c>
      <c r="F51" s="15" t="s">
        <v>201</v>
      </c>
      <c r="G51" s="26">
        <v>11.01</v>
      </c>
      <c r="H51"/>
      <c r="I51"/>
      <c r="M51" s="7"/>
      <c r="N51" s="1"/>
      <c r="O51" s="1"/>
      <c r="P51" s="1"/>
      <c r="Q51" s="1"/>
      <c r="R51" s="1"/>
      <c r="S51" s="1"/>
      <c r="T51" s="1"/>
      <c r="U51" s="1"/>
      <c r="V51" s="1"/>
      <c r="W51" s="1"/>
      <c r="X51" s="1"/>
      <c r="Y51" s="1"/>
      <c r="Z51" s="1"/>
      <c r="AA51" s="1"/>
      <c r="AB51" s="1"/>
      <c r="AC51" s="1"/>
      <c r="AD51" s="1"/>
      <c r="AE51" s="7"/>
    </row>
    <row r="52" spans="4:31" x14ac:dyDescent="0.4">
      <c r="D52" s="26">
        <v>1</v>
      </c>
      <c r="E52" s="15" t="s">
        <v>146</v>
      </c>
      <c r="F52" s="15" t="s">
        <v>202</v>
      </c>
      <c r="G52" s="26">
        <v>11.08</v>
      </c>
      <c r="H52"/>
      <c r="I52"/>
      <c r="M52" s="7"/>
      <c r="N52" s="1"/>
      <c r="O52" s="1"/>
      <c r="P52" s="1"/>
      <c r="Q52" s="1"/>
      <c r="R52" s="1"/>
      <c r="S52" s="1"/>
      <c r="T52" s="1"/>
      <c r="U52" s="1"/>
      <c r="V52" s="1"/>
      <c r="W52" s="1"/>
      <c r="X52" s="1"/>
      <c r="Y52" s="1"/>
      <c r="Z52" s="1"/>
      <c r="AA52" s="1"/>
      <c r="AB52" s="1"/>
      <c r="AC52" s="1"/>
      <c r="AD52" s="1"/>
      <c r="AE52" s="7"/>
    </row>
    <row r="53" spans="4:31" x14ac:dyDescent="0.4">
      <c r="D53" s="26">
        <v>1</v>
      </c>
      <c r="E53" s="15" t="s">
        <v>141</v>
      </c>
      <c r="F53" s="15" t="s">
        <v>203</v>
      </c>
      <c r="G53" s="26">
        <v>11.09</v>
      </c>
      <c r="H53"/>
      <c r="I53"/>
      <c r="M53" s="7"/>
      <c r="N53" s="1"/>
      <c r="O53" s="1"/>
      <c r="P53" s="1"/>
      <c r="Q53" s="1"/>
      <c r="R53" s="1"/>
      <c r="S53" s="1"/>
      <c r="T53" s="1"/>
      <c r="U53" s="1"/>
      <c r="V53" s="1"/>
      <c r="W53" s="1"/>
      <c r="X53" s="1"/>
      <c r="Y53" s="1"/>
      <c r="Z53" s="1"/>
      <c r="AA53" s="1"/>
      <c r="AB53" s="1"/>
      <c r="AC53" s="1"/>
      <c r="AD53" s="1"/>
      <c r="AE53" s="7"/>
    </row>
    <row r="54" spans="4:31" x14ac:dyDescent="0.4">
      <c r="D54" s="26">
        <v>1</v>
      </c>
      <c r="E54" s="15" t="s">
        <v>136</v>
      </c>
      <c r="F54" s="15" t="s">
        <v>203</v>
      </c>
      <c r="G54" s="26">
        <v>11.13</v>
      </c>
      <c r="H54"/>
      <c r="I54"/>
      <c r="M54" s="7"/>
      <c r="N54" s="1"/>
      <c r="O54" s="1"/>
      <c r="P54" s="1"/>
      <c r="Q54" s="1"/>
      <c r="R54" s="1"/>
      <c r="S54" s="1"/>
      <c r="T54" s="1"/>
      <c r="U54" s="1"/>
      <c r="V54" s="1"/>
      <c r="W54" s="1"/>
      <c r="X54" s="1"/>
      <c r="Y54" s="1"/>
      <c r="Z54" s="1"/>
      <c r="AA54" s="1"/>
      <c r="AB54" s="1"/>
      <c r="AC54" s="1"/>
      <c r="AD54" s="1"/>
      <c r="AE54" s="7"/>
    </row>
    <row r="55" spans="4:31" x14ac:dyDescent="0.4">
      <c r="D55" s="26">
        <v>1</v>
      </c>
      <c r="E55" s="15" t="s">
        <v>145</v>
      </c>
      <c r="F55" s="15" t="s">
        <v>204</v>
      </c>
      <c r="G55" s="26">
        <v>11.16</v>
      </c>
      <c r="H55"/>
      <c r="I55"/>
      <c r="M55" s="7"/>
      <c r="N55" s="1"/>
      <c r="O55" s="1"/>
      <c r="P55" s="1"/>
      <c r="Q55" s="1"/>
      <c r="R55" s="1"/>
      <c r="S55" s="1"/>
      <c r="T55" s="1"/>
      <c r="U55" s="1"/>
      <c r="V55" s="1"/>
      <c r="W55" s="1"/>
      <c r="X55" s="1"/>
      <c r="Y55" s="1"/>
      <c r="Z55" s="1"/>
      <c r="AA55" s="1"/>
      <c r="AB55" s="1"/>
      <c r="AC55" s="1"/>
      <c r="AD55" s="1"/>
      <c r="AE55" s="7"/>
    </row>
    <row r="56" spans="4:31" x14ac:dyDescent="0.4">
      <c r="D56" s="26">
        <v>1</v>
      </c>
      <c r="E56" s="15" t="s">
        <v>139</v>
      </c>
      <c r="F56" s="15" t="s">
        <v>205</v>
      </c>
      <c r="G56" s="26">
        <v>11.16</v>
      </c>
      <c r="H56"/>
      <c r="I56"/>
      <c r="M56" s="7"/>
      <c r="N56" s="1"/>
      <c r="O56" s="1"/>
      <c r="P56" s="1"/>
      <c r="Q56" s="1"/>
      <c r="R56" s="1"/>
      <c r="S56" s="1"/>
      <c r="T56" s="1"/>
      <c r="U56" s="1"/>
      <c r="V56" s="1"/>
      <c r="W56" s="1"/>
      <c r="X56" s="1"/>
      <c r="Y56" s="1"/>
      <c r="Z56" s="1"/>
      <c r="AA56" s="1"/>
      <c r="AB56" s="1"/>
      <c r="AC56" s="1"/>
      <c r="AD56" s="1"/>
      <c r="AE56" s="7"/>
    </row>
    <row r="57" spans="4:31" x14ac:dyDescent="0.4">
      <c r="D57" s="26">
        <v>1</v>
      </c>
      <c r="E57" s="15" t="s">
        <v>144</v>
      </c>
      <c r="F57" s="15" t="s">
        <v>201</v>
      </c>
      <c r="G57" s="26">
        <v>11.17</v>
      </c>
      <c r="H57"/>
      <c r="I57"/>
      <c r="M57" s="7"/>
      <c r="N57" s="1"/>
      <c r="O57" s="1"/>
      <c r="P57" s="1"/>
      <c r="Q57" s="1"/>
      <c r="R57" s="1"/>
      <c r="S57" s="1"/>
      <c r="T57" s="1"/>
      <c r="U57" s="1"/>
      <c r="V57" s="1"/>
      <c r="W57" s="1"/>
      <c r="X57" s="1"/>
      <c r="Y57" s="1"/>
      <c r="Z57" s="1"/>
      <c r="AA57" s="1"/>
      <c r="AB57" s="1"/>
      <c r="AC57" s="1"/>
      <c r="AD57" s="1"/>
      <c r="AE57" s="7"/>
    </row>
    <row r="58" spans="4:31" x14ac:dyDescent="0.4">
      <c r="D58" s="26">
        <v>1</v>
      </c>
      <c r="E58" s="15" t="s">
        <v>148</v>
      </c>
      <c r="F58" s="15" t="s">
        <v>206</v>
      </c>
      <c r="G58" s="26">
        <v>11.19</v>
      </c>
      <c r="H58"/>
      <c r="I58"/>
      <c r="M58" s="7"/>
      <c r="N58" s="1"/>
      <c r="O58" s="1"/>
      <c r="P58" s="1"/>
      <c r="Q58" s="1"/>
      <c r="R58" s="1"/>
      <c r="S58" s="1"/>
      <c r="T58" s="1"/>
      <c r="U58" s="1"/>
      <c r="V58" s="1"/>
      <c r="W58" s="1"/>
      <c r="X58" s="1"/>
      <c r="Y58" s="1"/>
      <c r="Z58" s="1"/>
      <c r="AA58" s="1"/>
      <c r="AB58" s="1"/>
      <c r="AC58" s="1"/>
      <c r="AD58" s="1"/>
      <c r="AE58" s="7"/>
    </row>
    <row r="59" spans="4:31" x14ac:dyDescent="0.4">
      <c r="D59" s="26">
        <v>1</v>
      </c>
      <c r="E59" s="15" t="s">
        <v>135</v>
      </c>
      <c r="F59" s="15" t="s">
        <v>199</v>
      </c>
      <c r="G59" s="26">
        <v>11.21</v>
      </c>
      <c r="H59"/>
      <c r="I59"/>
      <c r="M59" s="7"/>
      <c r="N59" s="1"/>
      <c r="O59" s="1"/>
      <c r="P59" s="1"/>
      <c r="Q59" s="1"/>
      <c r="R59" s="1"/>
      <c r="S59" s="1"/>
      <c r="T59" s="1"/>
      <c r="U59" s="1"/>
      <c r="V59" s="1"/>
      <c r="W59" s="1"/>
      <c r="X59" s="1"/>
      <c r="Y59" s="1"/>
      <c r="Z59" s="1"/>
      <c r="AA59" s="1"/>
      <c r="AB59" s="1"/>
      <c r="AC59" s="1"/>
      <c r="AD59" s="1"/>
      <c r="AE59" s="7"/>
    </row>
    <row r="60" spans="4:31" x14ac:dyDescent="0.4">
      <c r="D60" s="26">
        <v>1</v>
      </c>
      <c r="E60" s="15" t="s">
        <v>143</v>
      </c>
      <c r="F60" s="15" t="s">
        <v>203</v>
      </c>
      <c r="G60" s="26">
        <v>11.23</v>
      </c>
      <c r="H60"/>
      <c r="I60"/>
      <c r="M60" s="7"/>
      <c r="N60" s="1"/>
      <c r="O60" s="1"/>
      <c r="P60" s="1"/>
      <c r="Q60" s="1"/>
      <c r="R60" s="1"/>
      <c r="S60" s="1"/>
      <c r="T60" s="1"/>
      <c r="U60" s="1"/>
      <c r="V60" s="1"/>
      <c r="W60" s="1"/>
      <c r="X60" s="1"/>
      <c r="Y60" s="1"/>
      <c r="Z60" s="1"/>
      <c r="AA60" s="1"/>
      <c r="AB60" s="1"/>
      <c r="AC60" s="1"/>
      <c r="AD60" s="1"/>
      <c r="AE60" s="7"/>
    </row>
    <row r="61" spans="4:31" x14ac:dyDescent="0.4">
      <c r="D61" s="26">
        <v>1</v>
      </c>
      <c r="E61" s="15" t="s">
        <v>149</v>
      </c>
      <c r="F61" s="15" t="s">
        <v>207</v>
      </c>
      <c r="G61" s="26">
        <v>11.24</v>
      </c>
      <c r="H61"/>
      <c r="I61"/>
      <c r="M61" s="7"/>
      <c r="N61" s="1"/>
      <c r="O61" s="1"/>
      <c r="P61" s="1"/>
      <c r="Q61" s="1"/>
      <c r="R61" s="1"/>
      <c r="S61" s="1"/>
      <c r="T61" s="1"/>
      <c r="U61" s="1"/>
      <c r="V61" s="1"/>
      <c r="W61" s="1"/>
      <c r="X61" s="1"/>
      <c r="Y61" s="1"/>
      <c r="Z61" s="1"/>
      <c r="AA61" s="1"/>
      <c r="AB61" s="1"/>
      <c r="AC61" s="1"/>
      <c r="AD61" s="1"/>
      <c r="AE61" s="7"/>
    </row>
    <row r="62" spans="4:31" x14ac:dyDescent="0.4">
      <c r="D62" s="26">
        <v>1</v>
      </c>
      <c r="E62" s="15" t="s">
        <v>152</v>
      </c>
      <c r="F62" s="15" t="s">
        <v>208</v>
      </c>
      <c r="G62" s="26">
        <v>11.25</v>
      </c>
      <c r="H62"/>
      <c r="I62"/>
      <c r="M62" s="7"/>
      <c r="N62" s="1"/>
      <c r="O62" s="1"/>
      <c r="P62" s="1"/>
      <c r="Q62" s="1"/>
      <c r="R62" s="1"/>
      <c r="S62" s="1"/>
      <c r="T62" s="1"/>
      <c r="U62" s="1"/>
      <c r="V62" s="1"/>
      <c r="W62" s="1"/>
      <c r="X62" s="1"/>
      <c r="Y62" s="1"/>
      <c r="Z62" s="1"/>
      <c r="AA62" s="1"/>
      <c r="AB62" s="1"/>
      <c r="AC62" s="1"/>
      <c r="AD62" s="1"/>
      <c r="AE62" s="7"/>
    </row>
    <row r="63" spans="4:31" x14ac:dyDescent="0.4">
      <c r="D63" s="26">
        <v>1</v>
      </c>
      <c r="E63" s="15" t="s">
        <v>142</v>
      </c>
      <c r="F63" s="15" t="s">
        <v>199</v>
      </c>
      <c r="G63" s="26">
        <v>11.27</v>
      </c>
      <c r="H63"/>
      <c r="I63"/>
      <c r="M63" s="7"/>
      <c r="N63" s="1"/>
      <c r="O63" s="1"/>
      <c r="P63" s="1"/>
      <c r="Q63" s="1"/>
      <c r="R63" s="1"/>
      <c r="S63" s="1"/>
      <c r="T63" s="1"/>
      <c r="U63" s="1"/>
      <c r="V63" s="1"/>
      <c r="W63" s="1"/>
      <c r="X63" s="1"/>
      <c r="Y63" s="1"/>
      <c r="Z63" s="1"/>
      <c r="AA63" s="1"/>
      <c r="AB63" s="1"/>
      <c r="AC63" s="1"/>
      <c r="AD63" s="1"/>
      <c r="AE63" s="7"/>
    </row>
    <row r="64" spans="4:31" x14ac:dyDescent="0.4">
      <c r="D64" s="26">
        <v>1</v>
      </c>
      <c r="E64" s="15" t="s">
        <v>156</v>
      </c>
      <c r="F64" s="15" t="s">
        <v>209</v>
      </c>
      <c r="G64" s="26">
        <v>11.3</v>
      </c>
      <c r="H64"/>
      <c r="I64"/>
      <c r="M64" s="7"/>
      <c r="N64" s="1"/>
      <c r="O64" s="1"/>
      <c r="P64" s="1"/>
      <c r="Q64" s="1"/>
      <c r="R64" s="1"/>
      <c r="S64" s="1"/>
      <c r="T64" s="1"/>
      <c r="U64" s="1"/>
      <c r="V64" s="1"/>
      <c r="W64" s="1"/>
      <c r="X64" s="1"/>
      <c r="Y64" s="1"/>
      <c r="Z64" s="1"/>
      <c r="AA64" s="1"/>
      <c r="AB64" s="1"/>
      <c r="AC64" s="1"/>
      <c r="AD64" s="1"/>
      <c r="AE64" s="7"/>
    </row>
    <row r="65" spans="4:31" x14ac:dyDescent="0.4">
      <c r="D65" s="26">
        <v>1</v>
      </c>
      <c r="E65" s="15" t="s">
        <v>155</v>
      </c>
      <c r="F65" s="15" t="s">
        <v>210</v>
      </c>
      <c r="G65" s="26">
        <v>11.31</v>
      </c>
      <c r="H65"/>
      <c r="I65"/>
      <c r="M65" s="7"/>
      <c r="N65" s="1"/>
      <c r="O65" s="1"/>
      <c r="P65" s="1"/>
      <c r="Q65" s="1"/>
      <c r="R65" s="1"/>
      <c r="S65" s="1"/>
      <c r="T65" s="1"/>
      <c r="U65" s="1"/>
      <c r="V65" s="1"/>
      <c r="W65" s="1"/>
      <c r="X65" s="1"/>
      <c r="Y65" s="1"/>
      <c r="Z65" s="1"/>
      <c r="AA65" s="1"/>
      <c r="AB65" s="1"/>
      <c r="AC65" s="1"/>
      <c r="AD65" s="1"/>
      <c r="AE65" s="7"/>
    </row>
    <row r="66" spans="4:31" x14ac:dyDescent="0.4">
      <c r="D66" s="26">
        <v>1</v>
      </c>
      <c r="E66" s="15" t="s">
        <v>151</v>
      </c>
      <c r="F66" s="15" t="s">
        <v>211</v>
      </c>
      <c r="G66" s="26">
        <v>11.32</v>
      </c>
      <c r="H66"/>
      <c r="I66"/>
      <c r="M66" s="7"/>
      <c r="N66" s="1"/>
      <c r="O66" s="1"/>
      <c r="P66" s="1"/>
      <c r="Q66" s="1"/>
      <c r="R66" s="1"/>
      <c r="S66" s="1"/>
      <c r="T66" s="1"/>
      <c r="U66" s="1"/>
      <c r="V66" s="1"/>
      <c r="W66" s="1"/>
      <c r="X66" s="1"/>
      <c r="Y66" s="1"/>
      <c r="Z66" s="1"/>
      <c r="AA66" s="1"/>
      <c r="AB66" s="1"/>
      <c r="AC66" s="1"/>
      <c r="AD66" s="1"/>
      <c r="AE66" s="7"/>
    </row>
    <row r="67" spans="4:31" x14ac:dyDescent="0.4">
      <c r="D67" s="26">
        <v>1</v>
      </c>
      <c r="E67" s="15" t="s">
        <v>157</v>
      </c>
      <c r="F67" s="15" t="s">
        <v>202</v>
      </c>
      <c r="G67" s="26">
        <v>11.34</v>
      </c>
      <c r="H67"/>
      <c r="I67"/>
      <c r="M67" s="7"/>
      <c r="N67" s="1"/>
      <c r="O67" s="1"/>
      <c r="P67" s="1"/>
      <c r="Q67" s="1"/>
      <c r="R67" s="1"/>
      <c r="S67" s="1"/>
      <c r="T67" s="1"/>
      <c r="U67" s="1"/>
      <c r="V67" s="1"/>
      <c r="W67" s="1"/>
      <c r="X67" s="1"/>
      <c r="Y67" s="1"/>
      <c r="Z67" s="1"/>
      <c r="AA67" s="1"/>
      <c r="AB67" s="1"/>
      <c r="AC67" s="1"/>
      <c r="AD67" s="1"/>
      <c r="AE67" s="7"/>
    </row>
    <row r="68" spans="4:31" x14ac:dyDescent="0.4">
      <c r="D68" s="26">
        <v>1</v>
      </c>
      <c r="E68" s="15" t="s">
        <v>150</v>
      </c>
      <c r="F68" s="15" t="s">
        <v>200</v>
      </c>
      <c r="G68" s="26">
        <v>11.35</v>
      </c>
      <c r="H68"/>
      <c r="I68"/>
      <c r="M68" s="7"/>
      <c r="N68" s="1"/>
      <c r="O68" s="1"/>
      <c r="P68" s="1"/>
      <c r="Q68" s="1"/>
      <c r="R68" s="1"/>
      <c r="S68" s="1"/>
      <c r="T68" s="1"/>
      <c r="U68" s="1"/>
      <c r="V68" s="1"/>
      <c r="W68" s="1"/>
      <c r="X68" s="1"/>
      <c r="Y68" s="1"/>
      <c r="Z68" s="1"/>
      <c r="AA68" s="1"/>
      <c r="AB68" s="1"/>
      <c r="AC68" s="1"/>
      <c r="AD68" s="1"/>
      <c r="AE68" s="7"/>
    </row>
    <row r="69" spans="4:31" x14ac:dyDescent="0.4">
      <c r="D69" s="26">
        <v>1</v>
      </c>
      <c r="E69" s="15" t="s">
        <v>158</v>
      </c>
      <c r="F69" s="15" t="s">
        <v>212</v>
      </c>
      <c r="G69" s="26">
        <v>11.35</v>
      </c>
      <c r="H69"/>
      <c r="I69"/>
      <c r="M69" s="7"/>
      <c r="N69" s="1"/>
      <c r="O69" s="1"/>
      <c r="P69" s="1"/>
      <c r="Q69" s="1"/>
      <c r="R69" s="1"/>
      <c r="S69" s="1"/>
      <c r="T69" s="1"/>
      <c r="U69" s="1"/>
      <c r="V69" s="1"/>
      <c r="W69" s="1"/>
      <c r="X69" s="1"/>
      <c r="Y69" s="1"/>
      <c r="Z69" s="1"/>
      <c r="AA69" s="1"/>
      <c r="AB69" s="1"/>
      <c r="AC69" s="1"/>
      <c r="AD69" s="1"/>
      <c r="AE69" s="7"/>
    </row>
    <row r="70" spans="4:31" x14ac:dyDescent="0.4">
      <c r="D70" s="26">
        <v>1</v>
      </c>
      <c r="E70" s="15" t="s">
        <v>147</v>
      </c>
      <c r="F70" s="15" t="s">
        <v>213</v>
      </c>
      <c r="G70" s="26">
        <v>11.35</v>
      </c>
      <c r="H70"/>
      <c r="I70"/>
      <c r="M70" s="7"/>
      <c r="N70" s="1"/>
      <c r="O70" s="1"/>
      <c r="P70" s="1"/>
      <c r="Q70" s="1"/>
      <c r="R70" s="1"/>
      <c r="S70" s="1"/>
      <c r="T70" s="1"/>
      <c r="U70" s="1"/>
      <c r="V70" s="1"/>
      <c r="W70" s="1"/>
      <c r="X70" s="1"/>
      <c r="Y70" s="1"/>
      <c r="Z70" s="1"/>
      <c r="AA70" s="1"/>
      <c r="AB70" s="1"/>
      <c r="AC70" s="1"/>
      <c r="AD70" s="1"/>
      <c r="AE70" s="7"/>
    </row>
    <row r="71" spans="4:31" x14ac:dyDescent="0.4">
      <c r="D71" s="26">
        <v>1</v>
      </c>
      <c r="E71" s="15" t="s">
        <v>153</v>
      </c>
      <c r="F71" s="15" t="s">
        <v>213</v>
      </c>
      <c r="G71" s="26">
        <v>11.38</v>
      </c>
      <c r="H71"/>
      <c r="I71"/>
      <c r="M71" s="7"/>
      <c r="N71" s="1"/>
      <c r="O71" s="1"/>
      <c r="P71" s="1"/>
      <c r="Q71" s="1"/>
      <c r="R71" s="1"/>
      <c r="S71" s="1"/>
      <c r="T71" s="1"/>
      <c r="U71" s="1"/>
      <c r="V71" s="1"/>
      <c r="W71" s="1"/>
      <c r="X71" s="1"/>
      <c r="Y71" s="1"/>
      <c r="Z71" s="1"/>
      <c r="AA71" s="1"/>
      <c r="AB71" s="1"/>
      <c r="AC71" s="1"/>
      <c r="AD71" s="1"/>
      <c r="AE71" s="7"/>
    </row>
    <row r="72" spans="4:31" x14ac:dyDescent="0.4">
      <c r="D72" s="26">
        <v>1</v>
      </c>
      <c r="E72" s="15" t="s">
        <v>154</v>
      </c>
      <c r="F72" s="15" t="s">
        <v>209</v>
      </c>
      <c r="G72" s="26">
        <v>11.39</v>
      </c>
      <c r="H72"/>
      <c r="I72"/>
      <c r="M72" s="7"/>
      <c r="N72" s="1"/>
      <c r="O72" s="1"/>
      <c r="P72" s="1"/>
      <c r="Q72" s="1"/>
      <c r="R72" s="1"/>
      <c r="S72" s="1"/>
      <c r="T72" s="1"/>
      <c r="U72" s="1"/>
      <c r="V72" s="1"/>
      <c r="W72" s="1"/>
      <c r="X72" s="1"/>
      <c r="Y72" s="1"/>
      <c r="Z72" s="1"/>
      <c r="AA72" s="1"/>
      <c r="AB72" s="1"/>
      <c r="AC72" s="1"/>
      <c r="AD72" s="1"/>
      <c r="AE72" s="7"/>
    </row>
    <row r="73" spans="4:31" x14ac:dyDescent="0.4">
      <c r="D73" s="26">
        <v>1</v>
      </c>
      <c r="E73" s="15" t="s">
        <v>159</v>
      </c>
      <c r="F73" s="15" t="s">
        <v>214</v>
      </c>
      <c r="G73" s="26">
        <v>11.41</v>
      </c>
      <c r="H73"/>
      <c r="I73"/>
      <c r="M73" s="7"/>
      <c r="N73" s="1"/>
      <c r="O73" s="1"/>
      <c r="P73" s="1"/>
      <c r="Q73" s="1"/>
      <c r="R73" s="1"/>
      <c r="S73" s="1"/>
      <c r="T73" s="1"/>
      <c r="U73" s="1"/>
      <c r="V73" s="1"/>
      <c r="W73" s="1"/>
      <c r="X73" s="1"/>
      <c r="Y73" s="1"/>
      <c r="Z73" s="1"/>
      <c r="AA73" s="1"/>
      <c r="AB73" s="1"/>
      <c r="AC73" s="1"/>
      <c r="AD73" s="1"/>
      <c r="AE73" s="7"/>
    </row>
    <row r="74" spans="4:31" x14ac:dyDescent="0.4">
      <c r="D74" s="26">
        <v>1</v>
      </c>
      <c r="E74" s="15" t="s">
        <v>160</v>
      </c>
      <c r="F74" s="15" t="s">
        <v>202</v>
      </c>
      <c r="G74" s="26">
        <v>11.41</v>
      </c>
      <c r="H74"/>
      <c r="I74"/>
      <c r="M74" s="7"/>
      <c r="N74" s="1"/>
      <c r="O74" s="1"/>
      <c r="P74" s="1"/>
      <c r="Q74" s="1"/>
      <c r="R74" s="1"/>
      <c r="S74" s="1"/>
      <c r="T74" s="1"/>
      <c r="U74" s="1"/>
      <c r="V74" s="1"/>
      <c r="W74" s="1"/>
      <c r="X74" s="1"/>
      <c r="Y74" s="1"/>
      <c r="Z74" s="1"/>
      <c r="AA74" s="1"/>
      <c r="AB74" s="1"/>
      <c r="AC74" s="1"/>
      <c r="AD74" s="1"/>
      <c r="AE74" s="7"/>
    </row>
    <row r="75" spans="4:31" x14ac:dyDescent="0.4">
      <c r="D75" s="26">
        <v>1</v>
      </c>
      <c r="E75" s="15" t="s">
        <v>161</v>
      </c>
      <c r="F75" s="15" t="s">
        <v>200</v>
      </c>
      <c r="G75" s="26">
        <v>11.42</v>
      </c>
      <c r="H75"/>
      <c r="I75"/>
      <c r="M75" s="7"/>
      <c r="N75" s="1"/>
      <c r="O75" s="1"/>
      <c r="P75" s="1"/>
      <c r="Q75" s="1"/>
      <c r="R75" s="1"/>
      <c r="S75" s="1"/>
      <c r="T75" s="1"/>
      <c r="U75" s="1"/>
      <c r="V75" s="1"/>
      <c r="W75" s="1"/>
      <c r="X75" s="1"/>
      <c r="Y75" s="1"/>
      <c r="Z75" s="1"/>
      <c r="AA75" s="1"/>
      <c r="AB75" s="1"/>
      <c r="AC75" s="1"/>
      <c r="AD75" s="1"/>
      <c r="AE75" s="7"/>
    </row>
    <row r="76" spans="4:31" x14ac:dyDescent="0.4">
      <c r="D76" s="26">
        <v>1</v>
      </c>
      <c r="E76" s="15" t="s">
        <v>162</v>
      </c>
      <c r="F76" s="15" t="s">
        <v>215</v>
      </c>
      <c r="G76" s="26">
        <v>11.43</v>
      </c>
      <c r="H76"/>
      <c r="I76"/>
      <c r="M76" s="7"/>
      <c r="N76" s="1"/>
      <c r="O76" s="1"/>
      <c r="P76" s="1"/>
      <c r="Q76" s="1"/>
      <c r="R76" s="1"/>
      <c r="S76" s="1"/>
      <c r="T76" s="1"/>
      <c r="U76" s="1"/>
      <c r="V76" s="1"/>
      <c r="W76" s="1"/>
      <c r="X76" s="1"/>
      <c r="Y76" s="1"/>
      <c r="Z76" s="1"/>
      <c r="AA76" s="1"/>
      <c r="AB76" s="1"/>
      <c r="AC76" s="1"/>
      <c r="AD76" s="1"/>
      <c r="AE76" s="7"/>
    </row>
    <row r="77" spans="4:31" x14ac:dyDescent="0.4">
      <c r="D77" s="26">
        <v>1</v>
      </c>
      <c r="E77" s="15" t="s">
        <v>163</v>
      </c>
      <c r="F77" s="15" t="s">
        <v>214</v>
      </c>
      <c r="G77" s="26">
        <v>11.43</v>
      </c>
      <c r="H77"/>
      <c r="I77"/>
      <c r="M77" s="7"/>
      <c r="N77" s="1"/>
      <c r="O77" s="1"/>
      <c r="P77" s="1"/>
      <c r="Q77" s="1"/>
      <c r="R77" s="1"/>
      <c r="S77" s="1"/>
      <c r="T77" s="1"/>
      <c r="U77" s="1"/>
      <c r="V77" s="1"/>
      <c r="W77" s="1"/>
      <c r="X77" s="1"/>
      <c r="Y77" s="1"/>
      <c r="Z77" s="1"/>
      <c r="AA77" s="1"/>
      <c r="AB77" s="1"/>
      <c r="AC77" s="1"/>
      <c r="AD77" s="1"/>
      <c r="AE77" s="7"/>
    </row>
    <row r="78" spans="4:31" x14ac:dyDescent="0.4">
      <c r="D78" s="26">
        <v>1</v>
      </c>
      <c r="E78" s="15" t="s">
        <v>164</v>
      </c>
      <c r="F78" s="15" t="s">
        <v>216</v>
      </c>
      <c r="G78" s="26">
        <v>11.43</v>
      </c>
      <c r="H78"/>
      <c r="I78"/>
      <c r="M78" s="7"/>
      <c r="N78" s="1"/>
      <c r="O78" s="1"/>
      <c r="P78" s="1"/>
      <c r="Q78" s="1"/>
      <c r="R78" s="1"/>
      <c r="S78" s="1"/>
      <c r="T78" s="1"/>
      <c r="U78" s="1"/>
      <c r="V78" s="1"/>
      <c r="W78" s="1"/>
      <c r="X78" s="1"/>
      <c r="Y78" s="1"/>
      <c r="Z78" s="1"/>
      <c r="AA78" s="1"/>
      <c r="AB78" s="1"/>
      <c r="AC78" s="1"/>
      <c r="AD78" s="1"/>
      <c r="AE78" s="7"/>
    </row>
    <row r="79" spans="4:31" x14ac:dyDescent="0.4">
      <c r="D79" s="26">
        <v>1</v>
      </c>
      <c r="E79" s="15" t="s">
        <v>165</v>
      </c>
      <c r="F79" s="15" t="s">
        <v>217</v>
      </c>
      <c r="G79" s="26">
        <v>11.43</v>
      </c>
      <c r="H79"/>
      <c r="I79"/>
      <c r="M79" s="7"/>
      <c r="N79" s="1"/>
      <c r="O79" s="1"/>
      <c r="P79" s="1"/>
      <c r="Q79" s="1"/>
      <c r="R79" s="1"/>
      <c r="S79" s="1"/>
      <c r="T79" s="1"/>
      <c r="U79" s="1"/>
      <c r="V79" s="1"/>
      <c r="W79" s="1"/>
      <c r="X79" s="1"/>
      <c r="Y79" s="1"/>
      <c r="Z79" s="1"/>
      <c r="AA79" s="1"/>
      <c r="AB79" s="1"/>
      <c r="AC79" s="1"/>
      <c r="AD79" s="1"/>
      <c r="AE79" s="7"/>
    </row>
    <row r="80" spans="4:31" x14ac:dyDescent="0.4">
      <c r="D80" s="26">
        <v>1</v>
      </c>
      <c r="E80" s="15" t="s">
        <v>166</v>
      </c>
      <c r="F80" s="15" t="s">
        <v>210</v>
      </c>
      <c r="G80" s="26">
        <v>11.47</v>
      </c>
      <c r="H80"/>
      <c r="I80"/>
      <c r="M80" s="7"/>
      <c r="N80" s="1"/>
      <c r="O80" s="1"/>
      <c r="P80" s="1"/>
      <c r="Q80" s="1"/>
      <c r="R80" s="1"/>
      <c r="S80" s="1"/>
      <c r="T80" s="1"/>
      <c r="U80" s="1"/>
      <c r="V80" s="1"/>
      <c r="W80" s="1"/>
      <c r="X80" s="1"/>
      <c r="Y80" s="1"/>
      <c r="Z80" s="1"/>
      <c r="AA80" s="1"/>
      <c r="AB80" s="1"/>
      <c r="AC80" s="1"/>
      <c r="AD80" s="1"/>
      <c r="AE80" s="7"/>
    </row>
    <row r="81" spans="4:31" x14ac:dyDescent="0.4">
      <c r="D81" s="26">
        <v>1</v>
      </c>
      <c r="E81" s="15" t="s">
        <v>167</v>
      </c>
      <c r="F81" s="15" t="s">
        <v>218</v>
      </c>
      <c r="G81" s="26">
        <v>11.48</v>
      </c>
      <c r="H81"/>
      <c r="I81"/>
      <c r="M81" s="7"/>
      <c r="N81" s="1"/>
      <c r="O81" s="1"/>
      <c r="P81" s="1"/>
      <c r="Q81" s="1"/>
      <c r="R81" s="1"/>
      <c r="S81" s="1"/>
      <c r="T81" s="1"/>
      <c r="U81" s="1"/>
      <c r="V81" s="1"/>
      <c r="W81" s="1"/>
      <c r="X81" s="1"/>
      <c r="Y81" s="1"/>
      <c r="Z81" s="1"/>
      <c r="AA81" s="1"/>
      <c r="AB81" s="1"/>
      <c r="AC81" s="1"/>
      <c r="AD81" s="1"/>
      <c r="AE81" s="7"/>
    </row>
    <row r="82" spans="4:31" x14ac:dyDescent="0.4">
      <c r="D82" s="26">
        <v>1</v>
      </c>
      <c r="E82" s="15" t="s">
        <v>168</v>
      </c>
      <c r="F82" s="15" t="s">
        <v>219</v>
      </c>
      <c r="G82" s="26">
        <v>11.48</v>
      </c>
      <c r="H82"/>
      <c r="I82"/>
      <c r="M82" s="7"/>
      <c r="N82" s="1"/>
      <c r="O82" s="1"/>
      <c r="P82" s="1"/>
      <c r="Q82" s="1"/>
      <c r="R82" s="1"/>
      <c r="S82" s="1"/>
      <c r="T82" s="1"/>
      <c r="U82" s="1"/>
      <c r="V82" s="1"/>
      <c r="W82" s="1"/>
      <c r="X82" s="1"/>
      <c r="Y82" s="1"/>
      <c r="Z82" s="1"/>
      <c r="AA82" s="1"/>
      <c r="AB82" s="1"/>
      <c r="AC82" s="1"/>
      <c r="AD82" s="1"/>
      <c r="AE82" s="7"/>
    </row>
    <row r="83" spans="4:31" x14ac:dyDescent="0.4">
      <c r="D83" s="26">
        <v>1</v>
      </c>
      <c r="E83" s="15" t="s">
        <v>169</v>
      </c>
      <c r="F83" s="15" t="s">
        <v>220</v>
      </c>
      <c r="G83" s="26">
        <v>11.48</v>
      </c>
      <c r="H83"/>
      <c r="I83"/>
      <c r="M83" s="7"/>
      <c r="N83" s="1"/>
      <c r="O83" s="1"/>
      <c r="P83" s="1"/>
      <c r="Q83" s="1"/>
      <c r="R83" s="1"/>
      <c r="S83" s="1"/>
      <c r="T83" s="1"/>
      <c r="U83" s="1"/>
      <c r="V83" s="1"/>
      <c r="W83" s="1"/>
      <c r="X83" s="1"/>
      <c r="Y83" s="1"/>
      <c r="Z83" s="1"/>
      <c r="AA83" s="1"/>
      <c r="AB83" s="1"/>
      <c r="AC83" s="1"/>
      <c r="AD83" s="1"/>
      <c r="AE83" s="7"/>
    </row>
    <row r="84" spans="4:31" x14ac:dyDescent="0.4">
      <c r="D84" s="26">
        <v>1</v>
      </c>
      <c r="E84" s="15" t="s">
        <v>170</v>
      </c>
      <c r="F84" s="15" t="s">
        <v>221</v>
      </c>
      <c r="G84" s="26">
        <v>11.5</v>
      </c>
      <c r="H84"/>
      <c r="I84"/>
      <c r="M84" s="7"/>
      <c r="N84" s="1"/>
      <c r="O84" s="1"/>
      <c r="P84" s="1"/>
      <c r="Q84" s="1"/>
      <c r="R84" s="1"/>
      <c r="S84" s="1"/>
      <c r="T84" s="1"/>
      <c r="U84" s="1"/>
      <c r="V84" s="1"/>
      <c r="W84" s="1"/>
      <c r="X84" s="1"/>
      <c r="Y84" s="1"/>
      <c r="Z84" s="1"/>
      <c r="AA84" s="1"/>
      <c r="AB84" s="1"/>
      <c r="AC84" s="1"/>
      <c r="AD84" s="1"/>
      <c r="AE84" s="7"/>
    </row>
    <row r="85" spans="4:31" x14ac:dyDescent="0.4">
      <c r="D85" s="26">
        <v>1</v>
      </c>
      <c r="E85" s="15" t="s">
        <v>171</v>
      </c>
      <c r="F85" s="15" t="s">
        <v>222</v>
      </c>
      <c r="G85" s="26">
        <v>11.54</v>
      </c>
      <c r="H85"/>
      <c r="I85"/>
      <c r="M85" s="7"/>
      <c r="N85" s="1"/>
      <c r="O85" s="1"/>
      <c r="P85" s="1"/>
      <c r="Q85" s="1"/>
      <c r="R85" s="1"/>
      <c r="S85" s="1"/>
      <c r="T85" s="1"/>
      <c r="U85" s="1"/>
      <c r="V85" s="1"/>
      <c r="W85" s="1"/>
      <c r="X85" s="1"/>
      <c r="Y85" s="1"/>
      <c r="Z85" s="1"/>
      <c r="AA85" s="1"/>
      <c r="AB85" s="1"/>
      <c r="AC85" s="1"/>
      <c r="AD85" s="1"/>
      <c r="AE85" s="7"/>
    </row>
    <row r="86" spans="4:31" x14ac:dyDescent="0.4">
      <c r="D86" s="26">
        <v>1</v>
      </c>
      <c r="E86" s="15" t="s">
        <v>172</v>
      </c>
      <c r="F86" s="15" t="s">
        <v>204</v>
      </c>
      <c r="G86" s="26">
        <v>11.55</v>
      </c>
      <c r="H86"/>
      <c r="I86"/>
      <c r="M86" s="7"/>
      <c r="N86" s="1"/>
      <c r="O86" s="1"/>
      <c r="P86" s="1"/>
      <c r="Q86" s="1"/>
      <c r="R86" s="1"/>
      <c r="S86" s="1"/>
      <c r="T86" s="1"/>
      <c r="U86" s="1"/>
      <c r="V86" s="1"/>
      <c r="W86" s="1"/>
      <c r="X86" s="1"/>
      <c r="Y86" s="1"/>
      <c r="Z86" s="1"/>
      <c r="AA86" s="1"/>
      <c r="AB86" s="1"/>
      <c r="AC86" s="1"/>
      <c r="AD86" s="1"/>
      <c r="AE86" s="7"/>
    </row>
    <row r="87" spans="4:31" x14ac:dyDescent="0.4">
      <c r="D87" s="26">
        <v>1</v>
      </c>
      <c r="E87" s="15" t="s">
        <v>173</v>
      </c>
      <c r="F87" s="15" t="s">
        <v>223</v>
      </c>
      <c r="G87" s="26">
        <v>11.56</v>
      </c>
      <c r="H87"/>
      <c r="I87"/>
      <c r="M87" s="7"/>
      <c r="N87" s="1"/>
      <c r="O87" s="1"/>
      <c r="P87" s="1"/>
      <c r="Q87" s="1"/>
      <c r="R87" s="1"/>
      <c r="S87" s="1"/>
      <c r="T87" s="1"/>
      <c r="U87" s="1"/>
      <c r="V87" s="1"/>
      <c r="W87" s="1"/>
      <c r="X87" s="1"/>
      <c r="Y87" s="1"/>
      <c r="Z87" s="1"/>
      <c r="AA87" s="1"/>
      <c r="AB87" s="1"/>
      <c r="AC87" s="1"/>
      <c r="AD87" s="1"/>
      <c r="AE87" s="7"/>
    </row>
    <row r="88" spans="4:31" x14ac:dyDescent="0.4">
      <c r="D88" s="26">
        <v>1</v>
      </c>
      <c r="E88" s="15" t="s">
        <v>174</v>
      </c>
      <c r="F88" s="15" t="s">
        <v>219</v>
      </c>
      <c r="G88" s="26">
        <v>11.56</v>
      </c>
      <c r="H88"/>
      <c r="I88"/>
      <c r="M88" s="7"/>
      <c r="N88" s="1"/>
      <c r="O88" s="1"/>
      <c r="P88" s="1"/>
      <c r="Q88" s="1"/>
      <c r="R88" s="1"/>
      <c r="S88" s="1"/>
      <c r="T88" s="1"/>
      <c r="U88" s="1"/>
      <c r="V88" s="1"/>
      <c r="W88" s="1"/>
      <c r="X88" s="1"/>
      <c r="Y88" s="1"/>
      <c r="Z88" s="1"/>
      <c r="AA88" s="1"/>
      <c r="AB88" s="1"/>
      <c r="AC88" s="1"/>
      <c r="AD88" s="1"/>
      <c r="AE88" s="7"/>
    </row>
    <row r="89" spans="4:31" x14ac:dyDescent="0.4">
      <c r="D89" s="26">
        <v>1</v>
      </c>
      <c r="E89" s="15" t="s">
        <v>175</v>
      </c>
      <c r="F89" s="15" t="s">
        <v>211</v>
      </c>
      <c r="G89" s="26">
        <v>11.57</v>
      </c>
      <c r="H89"/>
      <c r="I89"/>
      <c r="M89" s="7"/>
      <c r="N89" s="1"/>
      <c r="O89" s="1"/>
      <c r="P89" s="1"/>
      <c r="Q89" s="1"/>
      <c r="R89" s="1"/>
      <c r="S89" s="1"/>
      <c r="T89" s="1"/>
      <c r="U89" s="1"/>
      <c r="V89" s="1"/>
      <c r="W89" s="1"/>
      <c r="X89" s="1"/>
      <c r="Y89" s="1"/>
      <c r="Z89" s="1"/>
      <c r="AA89" s="1"/>
      <c r="AB89" s="1"/>
      <c r="AC89" s="1"/>
      <c r="AD89" s="1"/>
      <c r="AE89" s="7"/>
    </row>
    <row r="90" spans="4:31" x14ac:dyDescent="0.4">
      <c r="D90" s="26">
        <v>1</v>
      </c>
      <c r="E90" s="15" t="s">
        <v>176</v>
      </c>
      <c r="F90" s="15" t="s">
        <v>209</v>
      </c>
      <c r="G90" s="26">
        <v>11.57</v>
      </c>
      <c r="H90"/>
      <c r="I90"/>
      <c r="M90" s="7"/>
      <c r="N90" s="1"/>
      <c r="O90" s="1"/>
      <c r="P90" s="1"/>
      <c r="Q90" s="1"/>
      <c r="R90" s="1"/>
      <c r="S90" s="1"/>
      <c r="T90" s="1"/>
      <c r="U90" s="1"/>
      <c r="V90" s="1"/>
      <c r="W90" s="1"/>
      <c r="X90" s="1"/>
      <c r="Y90" s="1"/>
      <c r="Z90" s="1"/>
      <c r="AA90" s="1"/>
      <c r="AB90" s="1"/>
      <c r="AC90" s="1"/>
      <c r="AD90" s="1"/>
      <c r="AE90" s="7"/>
    </row>
    <row r="91" spans="4:31" x14ac:dyDescent="0.4">
      <c r="D91" s="26">
        <v>1</v>
      </c>
      <c r="E91" s="15" t="s">
        <v>177</v>
      </c>
      <c r="F91" s="15" t="s">
        <v>224</v>
      </c>
      <c r="G91" s="26">
        <v>11.59</v>
      </c>
      <c r="H91"/>
      <c r="I91"/>
      <c r="M91" s="7"/>
      <c r="N91" s="1"/>
      <c r="O91" s="1"/>
      <c r="P91" s="1"/>
      <c r="Q91" s="1"/>
      <c r="R91" s="1"/>
      <c r="S91" s="1"/>
      <c r="T91" s="1"/>
      <c r="U91" s="1"/>
      <c r="V91" s="1"/>
      <c r="W91" s="1"/>
      <c r="X91" s="1"/>
      <c r="Y91" s="1"/>
      <c r="Z91" s="1"/>
      <c r="AA91" s="1"/>
      <c r="AB91" s="1"/>
      <c r="AC91" s="1"/>
      <c r="AD91" s="1"/>
      <c r="AE91" s="7"/>
    </row>
    <row r="92" spans="4:31" x14ac:dyDescent="0.4">
      <c r="D92" s="26">
        <v>1</v>
      </c>
      <c r="E92" s="15" t="s">
        <v>178</v>
      </c>
      <c r="F92" s="15" t="s">
        <v>218</v>
      </c>
      <c r="G92" s="26">
        <v>11.59</v>
      </c>
      <c r="H92"/>
      <c r="I92"/>
      <c r="M92" s="7"/>
      <c r="N92" s="1"/>
      <c r="O92" s="1"/>
      <c r="P92" s="1"/>
      <c r="Q92" s="1"/>
      <c r="R92" s="1"/>
      <c r="S92" s="1"/>
      <c r="T92" s="1"/>
      <c r="U92" s="1"/>
      <c r="V92" s="1"/>
      <c r="W92" s="1"/>
      <c r="X92" s="1"/>
      <c r="Y92" s="1"/>
      <c r="Z92" s="1"/>
      <c r="AA92" s="1"/>
      <c r="AB92" s="1"/>
      <c r="AC92" s="1"/>
      <c r="AD92" s="1"/>
      <c r="AE92" s="7"/>
    </row>
    <row r="93" spans="4:31" x14ac:dyDescent="0.4">
      <c r="D93" s="26">
        <v>1</v>
      </c>
      <c r="E93" s="15" t="s">
        <v>179</v>
      </c>
      <c r="F93" s="15" t="s">
        <v>204</v>
      </c>
      <c r="G93" s="26">
        <v>11.61</v>
      </c>
      <c r="H93"/>
      <c r="I93"/>
      <c r="M93" s="7"/>
      <c r="N93" s="1"/>
      <c r="O93" s="1"/>
      <c r="P93" s="1"/>
      <c r="Q93" s="1"/>
      <c r="R93" s="1"/>
      <c r="S93" s="1"/>
      <c r="T93" s="1"/>
      <c r="U93" s="1"/>
      <c r="V93" s="1"/>
      <c r="W93" s="1"/>
      <c r="X93" s="1"/>
      <c r="Y93" s="1"/>
      <c r="Z93" s="1"/>
      <c r="AA93" s="1"/>
      <c r="AB93" s="1"/>
      <c r="AC93" s="1"/>
      <c r="AD93" s="1"/>
      <c r="AE93" s="7"/>
    </row>
    <row r="94" spans="4:31" x14ac:dyDescent="0.4">
      <c r="D94" s="26">
        <v>1</v>
      </c>
      <c r="E94" s="15" t="s">
        <v>180</v>
      </c>
      <c r="F94" s="15" t="s">
        <v>225</v>
      </c>
      <c r="G94" s="26">
        <v>11.61</v>
      </c>
      <c r="H94"/>
      <c r="I94"/>
      <c r="M94" s="7"/>
      <c r="N94" s="1"/>
      <c r="O94" s="1"/>
      <c r="P94" s="1"/>
      <c r="Q94" s="1"/>
      <c r="R94" s="1"/>
      <c r="S94" s="1"/>
      <c r="T94" s="1"/>
      <c r="U94" s="1"/>
      <c r="V94" s="1"/>
      <c r="W94" s="1"/>
      <c r="X94" s="1"/>
      <c r="Y94" s="1"/>
      <c r="Z94" s="1"/>
      <c r="AA94" s="1"/>
      <c r="AB94" s="1"/>
      <c r="AC94" s="1"/>
      <c r="AD94" s="1"/>
      <c r="AE94" s="7"/>
    </row>
    <row r="95" spans="4:31" x14ac:dyDescent="0.4">
      <c r="D95" s="26">
        <v>1</v>
      </c>
      <c r="E95" s="15" t="s">
        <v>181</v>
      </c>
      <c r="F95" s="15" t="s">
        <v>208</v>
      </c>
      <c r="G95" s="26">
        <v>11.67</v>
      </c>
      <c r="H95"/>
      <c r="I95"/>
      <c r="M95" s="7"/>
      <c r="N95" s="1"/>
      <c r="O95" s="1"/>
      <c r="P95" s="1"/>
      <c r="Q95" s="1"/>
      <c r="R95" s="1"/>
      <c r="S95" s="1"/>
      <c r="T95" s="1"/>
      <c r="U95" s="1"/>
      <c r="V95" s="1"/>
      <c r="W95" s="1"/>
      <c r="X95" s="1"/>
      <c r="Y95" s="1"/>
      <c r="Z95" s="1"/>
      <c r="AA95" s="1"/>
      <c r="AB95" s="1"/>
      <c r="AC95" s="1"/>
      <c r="AD95" s="1"/>
      <c r="AE95" s="7"/>
    </row>
    <row r="96" spans="4:31" x14ac:dyDescent="0.4">
      <c r="D96" s="26">
        <v>1</v>
      </c>
      <c r="E96" s="15" t="s">
        <v>182</v>
      </c>
      <c r="F96" s="15" t="s">
        <v>226</v>
      </c>
      <c r="G96" s="26">
        <v>11.67</v>
      </c>
      <c r="H96"/>
      <c r="I96"/>
      <c r="M96" s="7"/>
      <c r="N96" s="1"/>
      <c r="O96" s="1"/>
      <c r="P96" s="1"/>
      <c r="Q96" s="1"/>
      <c r="R96" s="1"/>
      <c r="S96" s="1"/>
      <c r="T96" s="1"/>
      <c r="U96" s="1"/>
      <c r="V96" s="1"/>
      <c r="W96" s="1"/>
      <c r="X96" s="1"/>
      <c r="Y96" s="1"/>
      <c r="Z96" s="1"/>
      <c r="AA96" s="1"/>
      <c r="AB96" s="1"/>
      <c r="AC96" s="1"/>
      <c r="AD96" s="1"/>
      <c r="AE96" s="7"/>
    </row>
    <row r="97" spans="4:31" x14ac:dyDescent="0.4">
      <c r="D97" s="26">
        <v>1</v>
      </c>
      <c r="E97" s="15" t="s">
        <v>183</v>
      </c>
      <c r="F97" s="15" t="s">
        <v>227</v>
      </c>
      <c r="G97" s="26">
        <v>11.68</v>
      </c>
      <c r="H97"/>
      <c r="I97"/>
      <c r="M97" s="7"/>
      <c r="N97" s="1"/>
      <c r="O97" s="1"/>
      <c r="P97" s="1"/>
      <c r="Q97" s="1"/>
      <c r="R97" s="1"/>
      <c r="S97" s="1"/>
      <c r="T97" s="1"/>
      <c r="U97" s="1"/>
      <c r="V97" s="1"/>
      <c r="W97" s="1"/>
      <c r="X97" s="1"/>
      <c r="Y97" s="1"/>
      <c r="Z97" s="1"/>
      <c r="AA97" s="1"/>
      <c r="AB97" s="1"/>
      <c r="AC97" s="1"/>
      <c r="AD97" s="1"/>
      <c r="AE97" s="7"/>
    </row>
    <row r="98" spans="4:31" x14ac:dyDescent="0.4">
      <c r="D98" s="26">
        <v>1</v>
      </c>
      <c r="E98" s="15" t="s">
        <v>184</v>
      </c>
      <c r="F98" s="15" t="s">
        <v>228</v>
      </c>
      <c r="G98" s="26">
        <v>11.69</v>
      </c>
      <c r="H98"/>
      <c r="I98"/>
      <c r="M98" s="7"/>
      <c r="N98" s="1"/>
      <c r="O98" s="1"/>
      <c r="P98" s="1"/>
      <c r="Q98" s="1"/>
      <c r="R98" s="1"/>
      <c r="S98" s="1"/>
      <c r="T98" s="1"/>
      <c r="U98" s="1"/>
      <c r="V98" s="1"/>
      <c r="W98" s="1"/>
      <c r="X98" s="1"/>
      <c r="Y98" s="1"/>
      <c r="Z98" s="1"/>
      <c r="AA98" s="1"/>
      <c r="AB98" s="1"/>
      <c r="AC98" s="1"/>
      <c r="AD98" s="1"/>
      <c r="AE98" s="7"/>
    </row>
    <row r="99" spans="4:31" x14ac:dyDescent="0.4">
      <c r="D99" s="26">
        <v>1</v>
      </c>
      <c r="E99" s="15" t="s">
        <v>185</v>
      </c>
      <c r="F99" s="15" t="s">
        <v>221</v>
      </c>
      <c r="G99" s="26">
        <v>11.69</v>
      </c>
      <c r="H99"/>
      <c r="I99"/>
      <c r="M99" s="7"/>
      <c r="N99" s="1"/>
      <c r="O99" s="1"/>
      <c r="P99" s="1"/>
      <c r="Q99" s="1"/>
      <c r="R99" s="1"/>
      <c r="S99" s="1"/>
      <c r="T99" s="1"/>
      <c r="U99" s="1"/>
      <c r="V99" s="1"/>
      <c r="W99" s="1"/>
      <c r="X99" s="1"/>
      <c r="Y99" s="1"/>
      <c r="Z99" s="1"/>
      <c r="AA99" s="1"/>
      <c r="AB99" s="1"/>
      <c r="AC99" s="1"/>
      <c r="AD99" s="1"/>
      <c r="AE99" s="7"/>
    </row>
    <row r="100" spans="4:31" x14ac:dyDescent="0.4">
      <c r="D100" s="26">
        <v>1</v>
      </c>
      <c r="E100" s="15" t="s">
        <v>186</v>
      </c>
      <c r="F100" s="15" t="s">
        <v>207</v>
      </c>
      <c r="G100" s="26">
        <v>11.7</v>
      </c>
      <c r="H100"/>
      <c r="I100"/>
      <c r="M100" s="7"/>
      <c r="N100" s="1"/>
      <c r="O100" s="1"/>
      <c r="P100" s="1"/>
      <c r="Q100" s="1"/>
      <c r="R100" s="1"/>
      <c r="S100" s="1"/>
      <c r="T100" s="1"/>
      <c r="U100" s="1"/>
      <c r="V100" s="1"/>
      <c r="W100" s="1"/>
      <c r="X100" s="1"/>
      <c r="Y100" s="1"/>
      <c r="Z100" s="1"/>
      <c r="AA100" s="1"/>
      <c r="AB100" s="1"/>
      <c r="AC100" s="1"/>
      <c r="AD100" s="1"/>
      <c r="AE100" s="7"/>
    </row>
    <row r="101" spans="4:31" x14ac:dyDescent="0.4">
      <c r="D101" s="26">
        <v>1</v>
      </c>
      <c r="E101" s="15" t="s">
        <v>187</v>
      </c>
      <c r="F101" s="15" t="s">
        <v>224</v>
      </c>
      <c r="G101" s="26">
        <v>11.72</v>
      </c>
      <c r="H101"/>
      <c r="I101"/>
      <c r="M101" s="7"/>
      <c r="N101" s="1"/>
      <c r="O101" s="1"/>
      <c r="P101" s="1"/>
      <c r="Q101" s="1"/>
      <c r="R101" s="1"/>
      <c r="S101" s="1"/>
      <c r="T101" s="1"/>
      <c r="U101" s="1"/>
      <c r="V101" s="1"/>
      <c r="W101" s="1"/>
      <c r="X101" s="1"/>
      <c r="Y101" s="1"/>
      <c r="Z101" s="1"/>
      <c r="AA101" s="1"/>
      <c r="AB101" s="1"/>
      <c r="AC101" s="1"/>
      <c r="AD101" s="1"/>
      <c r="AE101" s="7"/>
    </row>
    <row r="102" spans="4:31" x14ac:dyDescent="0.4">
      <c r="D102" s="26">
        <v>1</v>
      </c>
      <c r="E102" s="15" t="s">
        <v>188</v>
      </c>
      <c r="F102" s="15" t="s">
        <v>229</v>
      </c>
      <c r="G102" s="26">
        <v>11.72</v>
      </c>
      <c r="H102"/>
      <c r="I102"/>
      <c r="M102" s="7"/>
      <c r="N102" s="1"/>
      <c r="O102" s="1"/>
      <c r="P102" s="1"/>
      <c r="Q102" s="1"/>
      <c r="R102" s="1"/>
      <c r="S102" s="1"/>
      <c r="T102" s="1"/>
      <c r="U102" s="1"/>
      <c r="V102" s="1"/>
      <c r="W102" s="1"/>
      <c r="X102" s="1"/>
      <c r="Y102" s="1"/>
      <c r="Z102" s="1"/>
      <c r="AA102" s="1"/>
      <c r="AB102" s="1"/>
      <c r="AC102" s="1"/>
      <c r="AD102" s="1"/>
      <c r="AE102" s="7"/>
    </row>
    <row r="103" spans="4:31" x14ac:dyDescent="0.4">
      <c r="D103" s="26">
        <v>1</v>
      </c>
      <c r="E103" s="15" t="s">
        <v>189</v>
      </c>
      <c r="F103" s="15" t="s">
        <v>230</v>
      </c>
      <c r="G103" s="26">
        <v>11.74</v>
      </c>
      <c r="H103"/>
      <c r="I103"/>
      <c r="M103" s="7"/>
      <c r="N103" s="1"/>
      <c r="O103" s="1"/>
      <c r="P103" s="1"/>
      <c r="Q103" s="1"/>
      <c r="R103" s="1"/>
      <c r="S103" s="1"/>
      <c r="T103" s="1"/>
      <c r="U103" s="1"/>
      <c r="V103" s="1"/>
      <c r="W103" s="1"/>
      <c r="X103" s="1"/>
      <c r="Y103" s="1"/>
      <c r="Z103" s="1"/>
      <c r="AA103" s="1"/>
      <c r="AB103" s="1"/>
      <c r="AC103" s="1"/>
      <c r="AD103" s="1"/>
      <c r="AE103" s="7"/>
    </row>
    <row r="104" spans="4:31" x14ac:dyDescent="0.4">
      <c r="D104" s="26">
        <v>1</v>
      </c>
      <c r="E104" s="15" t="s">
        <v>190</v>
      </c>
      <c r="F104" s="15" t="s">
        <v>221</v>
      </c>
      <c r="G104" s="26">
        <v>11.84</v>
      </c>
      <c r="H104"/>
      <c r="I104"/>
      <c r="M104" s="7"/>
      <c r="N104" s="1"/>
      <c r="O104" s="1"/>
      <c r="P104" s="1"/>
      <c r="Q104" s="1"/>
      <c r="R104" s="1"/>
      <c r="S104" s="1"/>
      <c r="T104" s="1"/>
      <c r="U104" s="1"/>
      <c r="V104" s="1"/>
      <c r="W104" s="1"/>
      <c r="X104" s="1"/>
      <c r="Y104" s="1"/>
      <c r="Z104" s="1"/>
      <c r="AA104" s="1"/>
      <c r="AB104" s="1"/>
      <c r="AC104" s="1"/>
      <c r="AD104" s="1"/>
      <c r="AE104" s="7"/>
    </row>
    <row r="105" spans="4:31" x14ac:dyDescent="0.4">
      <c r="D105" s="26">
        <v>1</v>
      </c>
      <c r="E105" s="15" t="s">
        <v>191</v>
      </c>
      <c r="F105" s="15" t="s">
        <v>231</v>
      </c>
      <c r="G105" s="26">
        <v>11.9</v>
      </c>
      <c r="H105"/>
      <c r="I105"/>
      <c r="M105" s="7"/>
      <c r="N105" s="1"/>
      <c r="O105" s="1"/>
      <c r="P105" s="1"/>
      <c r="Q105" s="1"/>
      <c r="R105" s="1"/>
      <c r="S105" s="1"/>
      <c r="T105" s="1"/>
      <c r="U105" s="1"/>
      <c r="V105" s="1"/>
      <c r="W105" s="1"/>
      <c r="X105" s="1"/>
      <c r="Y105" s="1"/>
      <c r="Z105" s="1"/>
      <c r="AA105" s="1"/>
      <c r="AB105" s="1"/>
      <c r="AC105" s="1"/>
      <c r="AD105" s="1"/>
      <c r="AE105" s="7"/>
    </row>
    <row r="106" spans="4:31" x14ac:dyDescent="0.4">
      <c r="D106" s="26">
        <v>1</v>
      </c>
      <c r="E106" s="15" t="s">
        <v>192</v>
      </c>
      <c r="F106" s="15" t="s">
        <v>232</v>
      </c>
      <c r="G106" s="26">
        <v>12.18</v>
      </c>
      <c r="H106"/>
      <c r="I106"/>
      <c r="M106" s="7"/>
      <c r="N106" s="1"/>
      <c r="O106" s="1"/>
      <c r="P106" s="1"/>
      <c r="Q106" s="1"/>
      <c r="R106" s="1"/>
      <c r="S106" s="1"/>
      <c r="T106" s="1"/>
      <c r="U106" s="1"/>
      <c r="V106" s="1"/>
      <c r="W106" s="1"/>
      <c r="X106" s="1"/>
      <c r="Y106" s="1"/>
      <c r="Z106" s="1"/>
      <c r="AA106" s="1"/>
      <c r="AB106" s="1"/>
      <c r="AC106" s="1"/>
      <c r="AD106" s="1"/>
      <c r="AE106" s="7"/>
    </row>
    <row r="107" spans="4:31" x14ac:dyDescent="0.4">
      <c r="D107" s="26">
        <v>1</v>
      </c>
      <c r="E107" s="15" t="s">
        <v>193</v>
      </c>
      <c r="F107" s="15" t="s">
        <v>233</v>
      </c>
      <c r="G107" s="26">
        <v>12.22</v>
      </c>
      <c r="H107"/>
      <c r="I107"/>
      <c r="M107" s="7"/>
      <c r="N107" s="1"/>
      <c r="O107" s="1"/>
      <c r="P107" s="1"/>
      <c r="Q107" s="1"/>
      <c r="R107" s="1"/>
      <c r="S107" s="1"/>
      <c r="T107" s="1"/>
      <c r="U107" s="1"/>
      <c r="V107" s="1"/>
      <c r="W107" s="1"/>
      <c r="X107" s="1"/>
      <c r="Y107" s="1"/>
      <c r="Z107" s="1"/>
      <c r="AA107" s="1"/>
      <c r="AB107" s="1"/>
      <c r="AC107" s="1"/>
      <c r="AD107" s="1"/>
      <c r="AE107" s="7"/>
    </row>
    <row r="108" spans="4:31" x14ac:dyDescent="0.4">
      <c r="D108" s="26">
        <v>1</v>
      </c>
      <c r="E108" s="15" t="s">
        <v>194</v>
      </c>
      <c r="F108" s="15" t="s">
        <v>234</v>
      </c>
      <c r="G108" s="26">
        <v>12.25</v>
      </c>
      <c r="H108"/>
      <c r="I108"/>
      <c r="M108" s="7"/>
      <c r="N108" s="1"/>
      <c r="O108" s="1"/>
      <c r="P108" s="1"/>
      <c r="Q108" s="1"/>
      <c r="R108" s="1"/>
      <c r="S108" s="1"/>
      <c r="T108" s="1"/>
      <c r="U108" s="1"/>
      <c r="V108" s="1"/>
      <c r="W108" s="1"/>
      <c r="X108" s="1"/>
      <c r="Y108" s="1"/>
      <c r="Z108" s="1"/>
      <c r="AA108" s="1"/>
      <c r="AB108" s="1"/>
      <c r="AC108" s="1"/>
      <c r="AD108" s="1"/>
      <c r="AE108" s="7"/>
    </row>
    <row r="109" spans="4:31" x14ac:dyDescent="0.4">
      <c r="D109" s="26">
        <v>1</v>
      </c>
      <c r="E109" s="15" t="s">
        <v>195</v>
      </c>
      <c r="F109" s="15" t="s">
        <v>235</v>
      </c>
      <c r="G109" s="26">
        <v>12.41</v>
      </c>
      <c r="H109"/>
      <c r="I109"/>
      <c r="M109" s="7"/>
      <c r="N109" s="1"/>
      <c r="O109" s="1"/>
      <c r="P109" s="1"/>
      <c r="Q109" s="1"/>
      <c r="R109" s="1"/>
      <c r="S109" s="1"/>
      <c r="T109" s="1"/>
      <c r="U109" s="1"/>
      <c r="V109" s="1"/>
      <c r="W109" s="1"/>
      <c r="X109" s="1"/>
      <c r="Y109" s="1"/>
      <c r="Z109" s="1"/>
      <c r="AA109" s="1"/>
      <c r="AB109" s="1"/>
      <c r="AC109" s="1"/>
      <c r="AD109" s="1"/>
      <c r="AE109" s="7"/>
    </row>
    <row r="110" spans="4:31" x14ac:dyDescent="0.4">
      <c r="D110" s="26">
        <v>1</v>
      </c>
      <c r="E110" s="15" t="s">
        <v>196</v>
      </c>
      <c r="F110" s="15" t="s">
        <v>236</v>
      </c>
      <c r="G110" s="26">
        <v>12.43</v>
      </c>
      <c r="H110"/>
      <c r="I110"/>
      <c r="M110" s="7"/>
      <c r="N110" s="1"/>
      <c r="O110" s="1"/>
      <c r="P110" s="1"/>
      <c r="Q110" s="1"/>
      <c r="R110" s="1"/>
      <c r="S110" s="1"/>
      <c r="T110" s="1"/>
      <c r="U110" s="1"/>
      <c r="V110" s="1"/>
      <c r="W110" s="1"/>
      <c r="X110" s="1"/>
      <c r="Y110" s="1"/>
      <c r="Z110" s="1"/>
      <c r="AA110" s="1"/>
      <c r="AB110" s="1"/>
      <c r="AC110" s="1"/>
      <c r="AD110" s="1"/>
      <c r="AE110" s="7"/>
    </row>
    <row r="111" spans="4:31" x14ac:dyDescent="0.4">
      <c r="D111" s="26">
        <v>1</v>
      </c>
      <c r="E111" s="15" t="s">
        <v>197</v>
      </c>
      <c r="F111" s="15" t="s">
        <v>237</v>
      </c>
      <c r="G111" s="26">
        <v>12.48</v>
      </c>
      <c r="H111"/>
      <c r="I111"/>
      <c r="M111" s="7"/>
      <c r="N111" s="1"/>
      <c r="O111" s="1"/>
      <c r="P111" s="1"/>
      <c r="Q111" s="1"/>
      <c r="R111" s="1"/>
      <c r="S111" s="1"/>
      <c r="T111" s="1"/>
      <c r="U111" s="1"/>
      <c r="V111" s="1"/>
      <c r="W111" s="1"/>
      <c r="X111" s="1"/>
      <c r="Y111" s="1"/>
      <c r="Z111" s="1"/>
      <c r="AA111" s="1"/>
      <c r="AB111" s="1"/>
      <c r="AC111" s="1"/>
      <c r="AD111" s="1"/>
      <c r="AE111" s="7"/>
    </row>
    <row r="112" spans="4:31" x14ac:dyDescent="0.4">
      <c r="D112" s="26">
        <v>1</v>
      </c>
      <c r="E112" s="15" t="s">
        <v>198</v>
      </c>
      <c r="F112" s="15" t="s">
        <v>238</v>
      </c>
      <c r="G112" s="26">
        <v>12.62</v>
      </c>
      <c r="H112"/>
      <c r="I112"/>
      <c r="M112" s="7"/>
      <c r="N112" s="1"/>
      <c r="O112" s="1"/>
      <c r="P112" s="1"/>
      <c r="Q112" s="1"/>
      <c r="R112" s="1"/>
      <c r="S112" s="1"/>
      <c r="T112" s="1"/>
      <c r="U112" s="1"/>
      <c r="V112" s="1"/>
      <c r="W112" s="1"/>
      <c r="X112" s="1"/>
      <c r="Y112" s="1"/>
      <c r="Z112" s="1"/>
      <c r="AA112" s="1"/>
      <c r="AB112" s="1"/>
      <c r="AC112" s="1"/>
      <c r="AD112" s="1"/>
      <c r="AE112" s="7"/>
    </row>
    <row r="113" spans="8:31" x14ac:dyDescent="0.4">
      <c r="H113"/>
      <c r="I113"/>
      <c r="M113" s="7"/>
      <c r="N113" s="1"/>
      <c r="O113" s="1"/>
      <c r="P113" s="1"/>
      <c r="Q113" s="1"/>
      <c r="R113" s="1"/>
      <c r="S113" s="1"/>
      <c r="T113" s="1"/>
      <c r="U113" s="1"/>
      <c r="V113" s="1"/>
      <c r="W113" s="1"/>
      <c r="X113" s="1"/>
      <c r="Y113" s="1"/>
      <c r="Z113" s="1"/>
      <c r="AA113" s="1"/>
      <c r="AB113" s="1"/>
      <c r="AC113" s="1"/>
      <c r="AD113" s="1"/>
      <c r="AE113" s="7"/>
    </row>
    <row r="114" spans="8:31" x14ac:dyDescent="0.4">
      <c r="H114"/>
      <c r="I114"/>
      <c r="M114" s="7"/>
      <c r="N114" s="1"/>
      <c r="O114" s="1"/>
      <c r="P114" s="1"/>
      <c r="Q114" s="1"/>
      <c r="R114" s="1"/>
      <c r="S114" s="1"/>
      <c r="T114" s="1"/>
      <c r="U114" s="1"/>
      <c r="V114" s="1"/>
      <c r="W114" s="1"/>
      <c r="X114" s="1"/>
      <c r="Y114" s="1"/>
      <c r="Z114" s="1"/>
      <c r="AA114" s="1"/>
      <c r="AB114" s="1"/>
      <c r="AC114" s="1"/>
      <c r="AD114" s="1"/>
      <c r="AE114" s="7"/>
    </row>
    <row r="115" spans="8:31" x14ac:dyDescent="0.4">
      <c r="H115"/>
      <c r="I115"/>
      <c r="M115" s="7"/>
      <c r="N115" s="1"/>
      <c r="O115" s="1"/>
      <c r="P115" s="1"/>
      <c r="Q115" s="1"/>
      <c r="R115" s="1"/>
      <c r="S115" s="1"/>
      <c r="T115" s="1"/>
      <c r="U115" s="1"/>
      <c r="V115" s="1"/>
      <c r="W115" s="1"/>
      <c r="X115" s="1"/>
      <c r="Y115" s="1"/>
      <c r="Z115" s="1"/>
      <c r="AA115" s="1"/>
      <c r="AB115" s="1"/>
      <c r="AC115" s="1"/>
      <c r="AD115" s="1"/>
      <c r="AE115" s="7"/>
    </row>
    <row r="116" spans="8:31" x14ac:dyDescent="0.4">
      <c r="H116"/>
      <c r="I116"/>
      <c r="M116" s="7"/>
      <c r="N116" s="1"/>
      <c r="O116" s="1"/>
      <c r="P116" s="1"/>
      <c r="Q116" s="1"/>
      <c r="R116" s="1"/>
      <c r="S116" s="1"/>
      <c r="T116" s="1"/>
      <c r="U116" s="1"/>
      <c r="V116" s="1"/>
      <c r="W116" s="1"/>
      <c r="X116" s="1"/>
      <c r="Y116" s="1"/>
      <c r="Z116" s="1"/>
      <c r="AA116" s="1"/>
      <c r="AB116" s="1"/>
      <c r="AC116" s="1"/>
      <c r="AD116" s="1"/>
      <c r="AE116" s="7"/>
    </row>
    <row r="117" spans="8:31" x14ac:dyDescent="0.4">
      <c r="H117"/>
      <c r="I117"/>
      <c r="M117" s="7"/>
      <c r="N117" s="1"/>
      <c r="O117" s="1"/>
      <c r="P117" s="1"/>
      <c r="Q117" s="1"/>
      <c r="R117" s="1"/>
      <c r="S117" s="1"/>
      <c r="T117" s="1"/>
      <c r="U117" s="1"/>
      <c r="V117" s="1"/>
      <c r="W117" s="1"/>
      <c r="X117" s="1"/>
      <c r="Y117" s="1"/>
      <c r="Z117" s="1"/>
      <c r="AA117" s="1"/>
      <c r="AB117" s="1"/>
      <c r="AC117" s="1"/>
      <c r="AD117" s="1"/>
      <c r="AE117" s="7"/>
    </row>
    <row r="118" spans="8:31" x14ac:dyDescent="0.4">
      <c r="H118"/>
      <c r="I118"/>
      <c r="M118" s="7"/>
      <c r="N118" s="1"/>
      <c r="O118" s="1"/>
      <c r="P118" s="1"/>
      <c r="Q118" s="1"/>
      <c r="R118" s="1"/>
      <c r="S118" s="1"/>
      <c r="T118" s="1"/>
      <c r="U118" s="1"/>
      <c r="V118" s="1"/>
      <c r="W118" s="1"/>
      <c r="X118" s="1"/>
      <c r="Y118" s="1"/>
      <c r="Z118" s="1"/>
      <c r="AA118" s="1"/>
      <c r="AB118" s="1"/>
      <c r="AC118" s="1"/>
      <c r="AD118" s="1"/>
      <c r="AE118" s="7"/>
    </row>
    <row r="119" spans="8:31" x14ac:dyDescent="0.4">
      <c r="H119"/>
      <c r="I119"/>
      <c r="M119" s="7"/>
      <c r="N119" s="1"/>
      <c r="O119" s="1"/>
      <c r="P119" s="1"/>
      <c r="Q119" s="1"/>
      <c r="R119" s="1"/>
      <c r="S119" s="1"/>
      <c r="T119" s="1"/>
      <c r="U119" s="1"/>
      <c r="V119" s="1"/>
      <c r="W119" s="1"/>
      <c r="X119" s="1"/>
      <c r="Y119" s="1"/>
      <c r="Z119" s="1"/>
      <c r="AA119" s="1"/>
      <c r="AB119" s="1"/>
      <c r="AC119" s="1"/>
      <c r="AD119" s="1"/>
      <c r="AE119" s="7"/>
    </row>
    <row r="120" spans="8:31" x14ac:dyDescent="0.4">
      <c r="H120"/>
      <c r="I120"/>
      <c r="M120" s="7"/>
      <c r="N120" s="1"/>
      <c r="O120" s="1"/>
      <c r="P120" s="1"/>
      <c r="Q120" s="1"/>
      <c r="R120" s="1"/>
      <c r="S120" s="1"/>
      <c r="T120" s="1"/>
      <c r="U120" s="1"/>
      <c r="V120" s="1"/>
      <c r="W120" s="1"/>
      <c r="X120" s="1"/>
      <c r="Y120" s="1"/>
      <c r="Z120" s="1"/>
      <c r="AA120" s="1"/>
      <c r="AB120" s="1"/>
      <c r="AC120" s="1"/>
      <c r="AD120" s="1"/>
      <c r="AE120" s="7"/>
    </row>
    <row r="121" spans="8:31" x14ac:dyDescent="0.4">
      <c r="H121"/>
      <c r="I121"/>
      <c r="M121" s="7"/>
      <c r="N121" s="1"/>
      <c r="O121" s="1"/>
      <c r="P121" s="1"/>
      <c r="Q121" s="1"/>
      <c r="R121" s="1"/>
      <c r="S121" s="1"/>
      <c r="T121" s="1"/>
      <c r="U121" s="1"/>
      <c r="V121" s="1"/>
      <c r="W121" s="1"/>
      <c r="X121" s="1"/>
      <c r="Y121" s="1"/>
      <c r="Z121" s="1"/>
      <c r="AA121" s="1"/>
      <c r="AB121" s="1"/>
      <c r="AC121" s="1"/>
      <c r="AD121" s="1"/>
      <c r="AE121" s="7"/>
    </row>
    <row r="122" spans="8:31" x14ac:dyDescent="0.4">
      <c r="H122"/>
      <c r="I122"/>
      <c r="M122" s="7"/>
      <c r="N122" s="1"/>
      <c r="O122" s="1"/>
      <c r="P122" s="1"/>
      <c r="Q122" s="1"/>
      <c r="R122" s="1"/>
      <c r="S122" s="1"/>
      <c r="T122" s="1"/>
      <c r="U122" s="1"/>
      <c r="V122" s="1"/>
      <c r="W122" s="1"/>
      <c r="X122" s="1"/>
      <c r="Y122" s="1"/>
      <c r="Z122" s="1"/>
      <c r="AA122" s="1"/>
      <c r="AB122" s="1"/>
      <c r="AC122" s="1"/>
      <c r="AD122" s="1"/>
      <c r="AE122" s="7"/>
    </row>
    <row r="123" spans="8:31" x14ac:dyDescent="0.4">
      <c r="H123"/>
      <c r="I123"/>
    </row>
    <row r="124" spans="8:31" x14ac:dyDescent="0.4">
      <c r="H124"/>
      <c r="I124"/>
    </row>
    <row r="125" spans="8:31" x14ac:dyDescent="0.4">
      <c r="H125"/>
      <c r="I125"/>
    </row>
    <row r="126" spans="8:31" x14ac:dyDescent="0.4">
      <c r="H126"/>
      <c r="I126"/>
    </row>
    <row r="127" spans="8:31" x14ac:dyDescent="0.4">
      <c r="H127"/>
      <c r="I127"/>
    </row>
    <row r="128" spans="8:31" x14ac:dyDescent="0.4">
      <c r="H128"/>
      <c r="I128"/>
    </row>
    <row r="129" spans="8:9" x14ac:dyDescent="0.4">
      <c r="H129"/>
      <c r="I129"/>
    </row>
    <row r="130" spans="8:9" x14ac:dyDescent="0.4">
      <c r="H130"/>
      <c r="I130"/>
    </row>
    <row r="131" spans="8:9" x14ac:dyDescent="0.4">
      <c r="H131"/>
      <c r="I131"/>
    </row>
    <row r="132" spans="8:9" x14ac:dyDescent="0.4">
      <c r="H132"/>
      <c r="I132"/>
    </row>
    <row r="133" spans="8:9" x14ac:dyDescent="0.4">
      <c r="H133"/>
      <c r="I133"/>
    </row>
    <row r="134" spans="8:9" x14ac:dyDescent="0.4">
      <c r="H134"/>
      <c r="I134"/>
    </row>
    <row r="135" spans="8:9" x14ac:dyDescent="0.4">
      <c r="H135"/>
      <c r="I135"/>
    </row>
    <row r="136" spans="8:9" x14ac:dyDescent="0.4">
      <c r="H136"/>
      <c r="I136"/>
    </row>
    <row r="137" spans="8:9" x14ac:dyDescent="0.4">
      <c r="H137"/>
      <c r="I137"/>
    </row>
    <row r="138" spans="8:9" x14ac:dyDescent="0.4">
      <c r="H138"/>
      <c r="I138"/>
    </row>
    <row r="139" spans="8:9" x14ac:dyDescent="0.4">
      <c r="H139"/>
      <c r="I139"/>
    </row>
    <row r="140" spans="8:9" x14ac:dyDescent="0.4">
      <c r="H140"/>
      <c r="I140"/>
    </row>
    <row r="141" spans="8:9" x14ac:dyDescent="0.4">
      <c r="H141"/>
      <c r="I141"/>
    </row>
    <row r="142" spans="8:9" x14ac:dyDescent="0.4">
      <c r="H142"/>
      <c r="I142"/>
    </row>
    <row r="143" spans="8:9" x14ac:dyDescent="0.4">
      <c r="H143"/>
      <c r="I143"/>
    </row>
    <row r="144" spans="8:9" x14ac:dyDescent="0.4">
      <c r="H144"/>
      <c r="I144"/>
    </row>
    <row r="145" spans="8:9" x14ac:dyDescent="0.4">
      <c r="H145"/>
      <c r="I145"/>
    </row>
    <row r="146" spans="8:9" x14ac:dyDescent="0.4">
      <c r="H146"/>
      <c r="I146"/>
    </row>
    <row r="147" spans="8:9" x14ac:dyDescent="0.4">
      <c r="H147"/>
      <c r="I147"/>
    </row>
    <row r="148" spans="8:9" x14ac:dyDescent="0.4">
      <c r="H148"/>
      <c r="I148"/>
    </row>
    <row r="149" spans="8:9" x14ac:dyDescent="0.4">
      <c r="H149"/>
      <c r="I149"/>
    </row>
    <row r="150" spans="8:9" x14ac:dyDescent="0.4">
      <c r="H150"/>
      <c r="I150"/>
    </row>
    <row r="151" spans="8:9" x14ac:dyDescent="0.4">
      <c r="H151"/>
      <c r="I151"/>
    </row>
    <row r="152" spans="8:9" x14ac:dyDescent="0.4">
      <c r="H152"/>
      <c r="I152"/>
    </row>
    <row r="153" spans="8:9" x14ac:dyDescent="0.4">
      <c r="H153"/>
      <c r="I153"/>
    </row>
    <row r="154" spans="8:9" x14ac:dyDescent="0.4">
      <c r="H154"/>
      <c r="I154"/>
    </row>
    <row r="155" spans="8:9" x14ac:dyDescent="0.4">
      <c r="H155"/>
      <c r="I155"/>
    </row>
    <row r="156" spans="8:9" x14ac:dyDescent="0.4">
      <c r="H156"/>
      <c r="I156"/>
    </row>
    <row r="157" spans="8:9" x14ac:dyDescent="0.4">
      <c r="H157"/>
      <c r="I157"/>
    </row>
    <row r="158" spans="8:9" x14ac:dyDescent="0.4">
      <c r="H158"/>
      <c r="I158"/>
    </row>
    <row r="159" spans="8:9" x14ac:dyDescent="0.4">
      <c r="H159"/>
      <c r="I159"/>
    </row>
    <row r="160" spans="8:9" x14ac:dyDescent="0.4">
      <c r="H160"/>
      <c r="I160"/>
    </row>
    <row r="161" spans="8:9" x14ac:dyDescent="0.4">
      <c r="H161"/>
      <c r="I161"/>
    </row>
  </sheetData>
  <pageMargins left="0.7" right="0.7" top="0.75" bottom="0.75" header="0.3" footer="0.3"/>
  <pageSetup orientation="portrait" r:id="rId1"/>
  <drawing r:id="rId2"/>
  <tableParts count="2">
    <tablePart r:id="rId3"/>
    <tablePart r:id="rId4"/>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7"/>
  <sheetViews>
    <sheetView showGridLines="0" zoomScaleNormal="100" workbookViewId="0"/>
  </sheetViews>
  <sheetFormatPr defaultColWidth="9" defaultRowHeight="16.8" x14ac:dyDescent="0.4"/>
  <cols>
    <col min="1" max="2" width="17.21875" style="7" customWidth="1"/>
    <col min="3" max="3" width="2.109375" style="1" customWidth="1"/>
    <col min="4" max="4" width="8.21875" style="1" customWidth="1"/>
    <col min="5" max="5" width="12.88671875" style="1" customWidth="1"/>
    <col min="6" max="6" width="15.77734375" style="1" bestFit="1" customWidth="1"/>
    <col min="7" max="7" width="27.109375" style="1" customWidth="1"/>
    <col min="8" max="8" width="19.77734375" style="1" bestFit="1" customWidth="1"/>
    <col min="9" max="9" width="15.33203125" style="1" bestFit="1" customWidth="1"/>
    <col min="10" max="10" width="22.88671875" style="1" bestFit="1" customWidth="1"/>
    <col min="11" max="12" width="16.33203125" style="1" bestFit="1" customWidth="1"/>
    <col min="13" max="13" width="3.44140625" style="1" customWidth="1"/>
    <col min="14" max="14" width="5.109375" style="41" bestFit="1" customWidth="1"/>
    <col min="15" max="31" width="11.44140625" style="43" customWidth="1"/>
    <col min="32" max="32" width="4" style="41" bestFit="1" customWidth="1"/>
    <col min="33" max="16384" width="9" style="1"/>
  </cols>
  <sheetData>
    <row r="1" spans="4:32" ht="24.6" x14ac:dyDescent="0.55000000000000004">
      <c r="N1" s="38" t="s">
        <v>132</v>
      </c>
      <c r="O1" s="39" t="str">
        <f ca="1">Controls!$C$57</f>
        <v>Vastausosio</v>
      </c>
      <c r="P1" s="40"/>
      <c r="Q1" s="40"/>
      <c r="R1" s="40"/>
      <c r="S1" s="40"/>
      <c r="T1" s="40"/>
      <c r="U1" s="40"/>
      <c r="V1" s="40"/>
      <c r="W1" s="40"/>
      <c r="X1" s="40"/>
      <c r="Y1" s="40"/>
      <c r="Z1" s="40"/>
      <c r="AA1" s="40"/>
      <c r="AB1" s="40"/>
      <c r="AC1" s="40"/>
      <c r="AD1" s="40"/>
      <c r="AE1" s="40"/>
      <c r="AF1" s="38" t="s">
        <v>133</v>
      </c>
    </row>
    <row r="2" spans="4:32" ht="24.6" x14ac:dyDescent="0.55000000000000004">
      <c r="D2" s="13" t="str">
        <f ca="1">Controls!$C$112</f>
        <v>Rytminen kaaviovoimistelu</v>
      </c>
      <c r="N2" s="38" t="s">
        <v>132</v>
      </c>
      <c r="O2" s="39" t="str">
        <f ca="1">Controls!$C$58</f>
        <v>Kaikkien vastausten pitää olla näiden sarakkeiden välissä. Lisää väliin sarakkeita tai muuta niiden kokoa, jos tarvitset lisää tilaa.</v>
      </c>
      <c r="P2" s="40"/>
      <c r="Q2" s="40"/>
      <c r="R2" s="40"/>
      <c r="S2" s="40"/>
      <c r="T2" s="40"/>
      <c r="U2" s="40"/>
      <c r="V2" s="40"/>
      <c r="W2" s="40"/>
      <c r="X2" s="40"/>
      <c r="Y2" s="40"/>
      <c r="Z2" s="40"/>
      <c r="AA2" s="40"/>
      <c r="AB2" s="40"/>
      <c r="AC2" s="40"/>
      <c r="AD2" s="40"/>
      <c r="AE2" s="40"/>
      <c r="AF2" s="38" t="s">
        <v>133</v>
      </c>
    </row>
    <row r="3" spans="4:32" x14ac:dyDescent="0.4">
      <c r="D3" s="1" t="str">
        <f ca="1">Controls!$C$113</f>
        <v>Alla oleva taulukko sisältää historiallista tietoa olympialaisista.</v>
      </c>
      <c r="O3" s="42"/>
      <c r="P3" s="42"/>
      <c r="Q3" s="42"/>
      <c r="R3" s="42"/>
      <c r="S3" s="42"/>
      <c r="T3" s="42"/>
      <c r="U3" s="42"/>
      <c r="V3" s="42"/>
      <c r="W3" s="42"/>
      <c r="X3" s="42"/>
      <c r="Y3" s="42"/>
      <c r="Z3" s="42"/>
      <c r="AA3" s="42"/>
      <c r="AB3" s="42"/>
      <c r="AC3" s="42"/>
      <c r="AD3" s="42"/>
      <c r="AE3" s="42"/>
    </row>
    <row r="4" spans="4:32" x14ac:dyDescent="0.4">
      <c r="D4" s="1" t="str">
        <f ca="1">Controls!$C$114</f>
        <v>Visualisoi tietoa oikealla olevaan vastausosioon niin, että se kaikkein havainnollisimmalla tavalla vertailee olympialaisten televisioinnin ja lipunmyynnin kasvua.</v>
      </c>
      <c r="O4" s="42"/>
      <c r="P4" s="42"/>
      <c r="Q4" s="42"/>
      <c r="R4" s="42"/>
      <c r="S4" s="42"/>
      <c r="T4" s="42"/>
      <c r="U4" s="42"/>
      <c r="V4" s="42"/>
      <c r="W4" s="42"/>
      <c r="X4" s="42"/>
      <c r="Y4" s="42"/>
      <c r="Z4" s="42"/>
      <c r="AA4" s="42"/>
      <c r="AB4" s="42"/>
      <c r="AC4" s="42"/>
      <c r="AD4" s="42"/>
      <c r="AE4" s="42"/>
    </row>
    <row r="5" spans="4:32" x14ac:dyDescent="0.4">
      <c r="D5" s="1" t="str">
        <f ca="1">Controls!$C$115</f>
        <v>Visualisointisi arvostellaan sen perusteella, kuinka hyvin se kuvaa annettua tietoa ja miten näyttävä se on.</v>
      </c>
      <c r="O5" s="42"/>
      <c r="P5" s="42"/>
      <c r="Q5" s="42"/>
      <c r="R5" s="42"/>
      <c r="S5" s="42"/>
      <c r="T5" s="42"/>
      <c r="U5" s="42"/>
      <c r="V5" s="42"/>
      <c r="W5" s="42"/>
      <c r="X5" s="42"/>
      <c r="Y5" s="42"/>
      <c r="Z5" s="42"/>
      <c r="AA5" s="42"/>
      <c r="AB5" s="42"/>
      <c r="AC5" s="42"/>
      <c r="AD5" s="42"/>
      <c r="AE5" s="42"/>
    </row>
    <row r="6" spans="4:32" x14ac:dyDescent="0.4">
      <c r="D6" s="1" t="str">
        <f ca="1">Controls!$C$116</f>
        <v>Muista tallentaa kaaviosi kuva ja ladata se myös Excel-yhteisön sivulle.</v>
      </c>
    </row>
    <row r="7" spans="4:32" x14ac:dyDescent="0.4">
      <c r="D7" s="1" t="str">
        <f ca="1">Controls!$C$117</f>
        <v>Yksityiskohtaiset ohjeet kuvan julkaisemiseksi löydät tämän työkirjan taulukosta nimeltä "04".</v>
      </c>
      <c r="P7" s="43" t="s">
        <v>1330</v>
      </c>
    </row>
    <row r="9" spans="4:32" x14ac:dyDescent="0.4">
      <c r="D9" s="14" t="str">
        <f ca="1">Controls!$C$118&amp;" "&amp;Controls!$C$119</f>
        <v>Tietolähde: https://stillmed.olympic.org/Documents/IOC_Marketing/olympic_marketing_fact_file_2016.pdf</v>
      </c>
      <c r="P9" s="70" t="s">
        <v>1331</v>
      </c>
    </row>
    <row r="10" spans="4:32" x14ac:dyDescent="0.4">
      <c r="L10"/>
      <c r="M10"/>
    </row>
    <row r="11" spans="4:32" x14ac:dyDescent="0.4">
      <c r="G11" s="31" t="s">
        <v>907</v>
      </c>
      <c r="H11" s="28" t="s">
        <v>906</v>
      </c>
      <c r="I11" s="28" t="s">
        <v>906</v>
      </c>
      <c r="J11" s="29" t="s">
        <v>907</v>
      </c>
      <c r="L11"/>
      <c r="M11"/>
    </row>
    <row r="12" spans="4:32" x14ac:dyDescent="0.4">
      <c r="D12" s="31" t="str">
        <f ca="1">Controls!$C$120</f>
        <v>Vuosi</v>
      </c>
      <c r="E12" s="28" t="str">
        <f ca="1">Controls!$C$121</f>
        <v>Sijainti</v>
      </c>
      <c r="F12" s="28" t="str">
        <f ca="1">Controls!$C$122</f>
        <v>Televisiointi tunteina</v>
      </c>
      <c r="G12" s="28" t="str">
        <f ca="1">Controls!$C$123</f>
        <v>Televisioinnin tulot</v>
      </c>
      <c r="H12" s="28" t="str">
        <f ca="1">Controls!$C$124</f>
        <v>Saatavilla olevat liput</v>
      </c>
      <c r="I12" s="28" t="str">
        <f ca="1">Controls!$C$125</f>
        <v>Myydyt liput</v>
      </c>
      <c r="J12" s="29" t="str">
        <f ca="1">Controls!$C$126</f>
        <v>Lipputulot</v>
      </c>
      <c r="L12"/>
      <c r="M12"/>
    </row>
    <row r="13" spans="4:32" x14ac:dyDescent="0.4">
      <c r="D13" s="30" t="s">
        <v>39</v>
      </c>
      <c r="E13" s="30" t="s">
        <v>727</v>
      </c>
      <c r="F13" s="30" t="s">
        <v>728</v>
      </c>
      <c r="G13" s="30" t="s">
        <v>729</v>
      </c>
      <c r="H13" s="30" t="s">
        <v>730</v>
      </c>
      <c r="I13" s="30" t="s">
        <v>731</v>
      </c>
      <c r="J13" s="30" t="s">
        <v>732</v>
      </c>
      <c r="L13"/>
      <c r="M13"/>
    </row>
    <row r="14" spans="4:32" x14ac:dyDescent="0.4">
      <c r="D14" s="26">
        <v>1960</v>
      </c>
      <c r="E14" s="26" t="s">
        <v>840</v>
      </c>
      <c r="F14" s="50"/>
      <c r="G14" s="51">
        <v>1200000</v>
      </c>
      <c r="H14" s="51"/>
      <c r="I14" s="51"/>
      <c r="J14" s="50"/>
      <c r="L14"/>
      <c r="M14"/>
    </row>
    <row r="15" spans="4:32" x14ac:dyDescent="0.4">
      <c r="D15" s="26">
        <v>1964</v>
      </c>
      <c r="E15" s="26" t="s">
        <v>841</v>
      </c>
      <c r="F15" s="50"/>
      <c r="G15" s="51">
        <v>1600000</v>
      </c>
      <c r="H15" s="51"/>
      <c r="I15" s="51"/>
      <c r="J15" s="50"/>
      <c r="L15"/>
      <c r="M15"/>
    </row>
    <row r="16" spans="4:32" x14ac:dyDescent="0.4">
      <c r="D16" s="26">
        <v>1968</v>
      </c>
      <c r="E16" s="26" t="s">
        <v>842</v>
      </c>
      <c r="F16" s="50"/>
      <c r="G16" s="51">
        <v>9800000</v>
      </c>
      <c r="H16" s="51"/>
      <c r="I16" s="51"/>
      <c r="J16" s="50"/>
      <c r="L16"/>
      <c r="M16"/>
    </row>
    <row r="17" spans="4:13" x14ac:dyDescent="0.4">
      <c r="D17" s="26">
        <v>1972</v>
      </c>
      <c r="E17" s="26" t="s">
        <v>843</v>
      </c>
      <c r="F17" s="50"/>
      <c r="G17" s="51">
        <v>17800000</v>
      </c>
      <c r="H17" s="51"/>
      <c r="I17" s="51"/>
      <c r="J17" s="50"/>
      <c r="L17"/>
      <c r="M17"/>
    </row>
    <row r="18" spans="4:13" x14ac:dyDescent="0.4">
      <c r="D18" s="26">
        <v>1976</v>
      </c>
      <c r="E18" s="26" t="s">
        <v>844</v>
      </c>
      <c r="F18" s="50"/>
      <c r="G18" s="51">
        <v>34900000</v>
      </c>
      <c r="H18" s="51"/>
      <c r="I18" s="51"/>
      <c r="J18" s="50"/>
      <c r="L18"/>
      <c r="M18"/>
    </row>
    <row r="19" spans="4:13" x14ac:dyDescent="0.4">
      <c r="D19" s="26">
        <v>1980</v>
      </c>
      <c r="E19" s="26" t="s">
        <v>845</v>
      </c>
      <c r="F19" s="50"/>
      <c r="G19" s="51">
        <v>88000000</v>
      </c>
      <c r="H19" s="51">
        <v>6900000</v>
      </c>
      <c r="I19" s="51">
        <v>5700000</v>
      </c>
      <c r="J19" s="50">
        <v>156</v>
      </c>
      <c r="L19"/>
      <c r="M19"/>
    </row>
    <row r="20" spans="4:13" x14ac:dyDescent="0.4">
      <c r="D20" s="26">
        <v>1984</v>
      </c>
      <c r="E20" s="26" t="s">
        <v>846</v>
      </c>
      <c r="F20" s="50"/>
      <c r="G20" s="51">
        <v>286900000</v>
      </c>
      <c r="H20" s="51">
        <v>4400000</v>
      </c>
      <c r="I20" s="51">
        <v>3300000</v>
      </c>
      <c r="J20" s="50">
        <v>36</v>
      </c>
      <c r="L20"/>
      <c r="M20"/>
    </row>
    <row r="21" spans="4:13" x14ac:dyDescent="0.4">
      <c r="D21" s="26">
        <v>1988</v>
      </c>
      <c r="E21" s="26" t="s">
        <v>847</v>
      </c>
      <c r="F21" s="50">
        <v>2572</v>
      </c>
      <c r="G21" s="51">
        <v>402600000</v>
      </c>
      <c r="H21" s="51">
        <v>3900000</v>
      </c>
      <c r="I21" s="51">
        <v>3021000</v>
      </c>
      <c r="J21" s="50">
        <v>79</v>
      </c>
      <c r="L21"/>
      <c r="M21"/>
    </row>
    <row r="22" spans="4:13" x14ac:dyDescent="0.4">
      <c r="D22" s="26">
        <v>1992</v>
      </c>
      <c r="E22" s="26" t="s">
        <v>848</v>
      </c>
      <c r="F22" s="50">
        <v>2800</v>
      </c>
      <c r="G22" s="51">
        <v>636100000</v>
      </c>
      <c r="H22" s="51">
        <v>11000000</v>
      </c>
      <c r="I22" s="51">
        <v>8318000</v>
      </c>
      <c r="J22" s="50">
        <v>425</v>
      </c>
      <c r="L22"/>
      <c r="M22"/>
    </row>
    <row r="23" spans="4:13" x14ac:dyDescent="0.4">
      <c r="D23" s="26">
        <v>1996</v>
      </c>
      <c r="E23" s="26" t="s">
        <v>849</v>
      </c>
      <c r="F23" s="50">
        <v>3000</v>
      </c>
      <c r="G23" s="51">
        <v>898300000</v>
      </c>
      <c r="H23" s="51">
        <v>7600000</v>
      </c>
      <c r="I23" s="51">
        <v>6700000</v>
      </c>
      <c r="J23" s="50">
        <v>551</v>
      </c>
      <c r="L23"/>
      <c r="M23"/>
    </row>
    <row r="24" spans="4:13" x14ac:dyDescent="0.4">
      <c r="D24" s="26">
        <v>2000</v>
      </c>
      <c r="E24" s="26" t="s">
        <v>850</v>
      </c>
      <c r="F24" s="50">
        <v>3500</v>
      </c>
      <c r="G24" s="51">
        <v>1331600000</v>
      </c>
      <c r="H24" s="51">
        <v>5300000</v>
      </c>
      <c r="I24" s="51">
        <v>3800000</v>
      </c>
      <c r="J24" s="50">
        <v>228</v>
      </c>
    </row>
    <row r="25" spans="4:13" x14ac:dyDescent="0.4">
      <c r="D25" s="26">
        <v>2004</v>
      </c>
      <c r="E25" s="26" t="s">
        <v>851</v>
      </c>
      <c r="F25" s="50">
        <v>3800</v>
      </c>
      <c r="G25" s="51">
        <v>1494000000</v>
      </c>
      <c r="H25" s="51">
        <v>6800000</v>
      </c>
      <c r="I25" s="51">
        <v>6500000</v>
      </c>
      <c r="J25" s="50">
        <v>185</v>
      </c>
    </row>
    <row r="26" spans="4:13" x14ac:dyDescent="0.4">
      <c r="D26" s="26">
        <v>2008</v>
      </c>
      <c r="E26" s="26" t="s">
        <v>852</v>
      </c>
      <c r="F26" s="50">
        <v>5000</v>
      </c>
      <c r="G26" s="51">
        <v>1739000000</v>
      </c>
      <c r="H26" s="51">
        <v>8500000</v>
      </c>
      <c r="I26" s="51">
        <v>8199999.9999999991</v>
      </c>
      <c r="J26" s="50">
        <v>988</v>
      </c>
    </row>
    <row r="27" spans="4:13" x14ac:dyDescent="0.4">
      <c r="D27" s="26"/>
      <c r="E27" s="26"/>
      <c r="F27" s="50"/>
      <c r="G27" s="49"/>
      <c r="H27" s="49"/>
      <c r="I27" s="49"/>
      <c r="J27" s="50"/>
    </row>
  </sheetData>
  <sheetProtection formatCells="0" formatColumns="0" formatRows="0" insertColumns="0" insertRows="0" insertHyperlinks="0" sort="0" autoFilter="0" pivotTables="0"/>
  <hyperlinks>
    <hyperlink ref="P9" r:id="rId1"/>
  </hyperlinks>
  <pageMargins left="0.7" right="0.7" top="0.75" bottom="0.75" header="0.3" footer="0.3"/>
  <pageSetup orientation="portrait" horizontalDpi="0" verticalDpi="0" r:id="rId2"/>
  <drawing r:id="rId3"/>
  <tableParts count="1">
    <tablePart r:id="rId4"/>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281"/>
  <sheetViews>
    <sheetView showGridLines="0" zoomScaleNormal="100" workbookViewId="0"/>
  </sheetViews>
  <sheetFormatPr defaultColWidth="9" defaultRowHeight="16.8" x14ac:dyDescent="0.4"/>
  <cols>
    <col min="1" max="2" width="17.21875" style="8" customWidth="1"/>
    <col min="3" max="4" width="2.109375" style="1" customWidth="1"/>
    <col min="5" max="5" width="17" style="1" customWidth="1"/>
    <col min="6" max="10" width="17.109375" style="1" customWidth="1"/>
    <col min="11" max="11" width="23.109375" style="1" customWidth="1"/>
    <col min="12" max="12" width="16" customWidth="1"/>
    <col min="13" max="13" width="8.88671875"/>
    <col min="14" max="14" width="3.44140625" style="1" customWidth="1"/>
    <col min="15" max="15" width="5.109375" style="41" bestFit="1" customWidth="1"/>
    <col min="16" max="17" width="11.44140625" style="43" customWidth="1"/>
    <col min="18" max="18" width="16.109375" style="43" bestFit="1" customWidth="1"/>
    <col min="19" max="19" width="18.44140625" style="43" customWidth="1"/>
    <col min="20" max="32" width="11.44140625" style="43" customWidth="1"/>
    <col min="33" max="33" width="4" style="41" bestFit="1" customWidth="1"/>
    <col min="34" max="16384" width="9" style="1"/>
  </cols>
  <sheetData>
    <row r="1" spans="2:49" ht="24.6" x14ac:dyDescent="0.55000000000000004">
      <c r="O1" s="38" t="s">
        <v>132</v>
      </c>
      <c r="P1" s="39" t="str">
        <f ca="1">Controls!$C$59</f>
        <v>Työtila</v>
      </c>
      <c r="Q1" s="40"/>
      <c r="R1" s="40"/>
      <c r="S1" s="40"/>
      <c r="T1" s="40"/>
      <c r="U1" s="40"/>
      <c r="V1" s="40"/>
      <c r="W1" s="40"/>
      <c r="X1" s="40"/>
      <c r="Y1" s="40"/>
      <c r="Z1" s="40"/>
      <c r="AA1" s="40"/>
      <c r="AB1" s="40"/>
      <c r="AC1" s="40"/>
      <c r="AD1" s="40"/>
      <c r="AE1" s="40"/>
      <c r="AF1" s="40"/>
      <c r="AG1" s="38" t="s">
        <v>133</v>
      </c>
    </row>
    <row r="2" spans="2:49" ht="39.6" x14ac:dyDescent="0.8">
      <c r="B2" s="9"/>
      <c r="D2" s="13" t="str">
        <f ca="1">Controls!$C$131</f>
        <v>Kaavapaini</v>
      </c>
      <c r="O2" s="38" t="s">
        <v>132</v>
      </c>
      <c r="P2" s="39" t="str">
        <f ca="1">Controls!$C$60</f>
        <v>Käytä tätä tilaa mahdollisiin lisälaskelmiin. Lisää väliin sarakkeita tai muuta niiden kokoa, jos tarvitset lisää tilaa.</v>
      </c>
      <c r="Q2" s="40"/>
      <c r="R2" s="40"/>
      <c r="S2" s="40"/>
      <c r="T2" s="40"/>
      <c r="U2" s="40"/>
      <c r="V2" s="40"/>
      <c r="W2" s="40"/>
      <c r="X2" s="40"/>
      <c r="Y2" s="40"/>
      <c r="Z2" s="40"/>
      <c r="AA2" s="40"/>
      <c r="AB2" s="40"/>
      <c r="AC2" s="40"/>
      <c r="AD2" s="40"/>
      <c r="AE2" s="40"/>
      <c r="AF2" s="40"/>
      <c r="AG2" s="38" t="s">
        <v>133</v>
      </c>
    </row>
    <row r="3" spans="2:49" x14ac:dyDescent="0.4">
      <c r="D3" s="1" t="str">
        <f ca="1">Controls!$C$132</f>
        <v>Vastaa seuraavaiin kysymyksiin käyttämällä alla olevaa tietoa.</v>
      </c>
      <c r="P3" s="42"/>
      <c r="Q3" s="42"/>
      <c r="R3" s="42"/>
      <c r="S3" s="42"/>
      <c r="T3" s="42"/>
      <c r="U3" s="42"/>
      <c r="V3" s="42"/>
      <c r="W3" s="42"/>
      <c r="X3" s="42"/>
      <c r="Y3" s="42"/>
      <c r="Z3" s="42"/>
      <c r="AA3" s="42"/>
      <c r="AB3" s="42"/>
      <c r="AC3" s="42"/>
      <c r="AD3" s="42"/>
      <c r="AE3" s="42"/>
      <c r="AF3" s="42"/>
    </row>
    <row r="4" spans="2:49" x14ac:dyDescent="0.4">
      <c r="D4" s="1" t="str">
        <f ca="1">Controls!$C$133</f>
        <v>Käytä kaavoja, joissa vastauksesi päivittyvät automaattisesti mikäli tiedot muuttuvat.</v>
      </c>
      <c r="P4" s="42"/>
      <c r="Q4" s="42"/>
      <c r="R4" s="42"/>
      <c r="S4" s="42"/>
      <c r="T4" s="42"/>
      <c r="U4" s="42"/>
      <c r="V4" s="42"/>
      <c r="W4" s="42"/>
      <c r="X4" s="42"/>
      <c r="Y4" s="42"/>
      <c r="Z4" s="42"/>
      <c r="AA4" s="42"/>
      <c r="AB4" s="42"/>
      <c r="AC4" s="42"/>
      <c r="AD4" s="42"/>
      <c r="AE4" s="42"/>
      <c r="AF4" s="42"/>
    </row>
    <row r="5" spans="2:49" x14ac:dyDescent="0.4">
      <c r="D5" s="1" t="str">
        <f ca="1">Controls!$C$134</f>
        <v>Voit käyttää oikealla olevaa Työtilaa mahdollisiin vastaustasi tukeviin laskelmiin.</v>
      </c>
      <c r="P5" s="42"/>
      <c r="Q5" s="42"/>
      <c r="R5" s="42"/>
      <c r="S5" s="42"/>
      <c r="T5" s="42"/>
      <c r="U5" s="42"/>
      <c r="V5" s="42"/>
      <c r="W5" s="42"/>
      <c r="X5" s="42"/>
      <c r="Y5" s="42"/>
      <c r="Z5" s="42"/>
      <c r="AA5" s="42"/>
      <c r="AB5" s="42"/>
      <c r="AC5" s="42"/>
      <c r="AD5" s="42"/>
      <c r="AE5" s="42"/>
      <c r="AF5" s="42"/>
    </row>
    <row r="6" spans="2:49" x14ac:dyDescent="0.4">
      <c r="D6" s="1" t="str">
        <f ca="1">Controls!$C$135</f>
        <v>Vastaustesi kaavat voivat viitata Työtilan laskelmiin.</v>
      </c>
    </row>
    <row r="7" spans="2:49" x14ac:dyDescent="0.4">
      <c r="D7" s="1" t="str">
        <f ca="1">Controls!$C$136</f>
        <v>Vastauksesi arvostellaan sen mukaan, kuinka täsmällisesti ne vastaavat annettuihin kysymyksiin vaikka tiedot muuttuisivat.</v>
      </c>
    </row>
    <row r="8" spans="2:49" x14ac:dyDescent="0.4">
      <c r="D8" s="1" t="str">
        <f ca="1">Controls!$C$137</f>
        <v>Saat enemmän pisteitä käyttämällä vähemmän funktioita ja matemaattisia operaattoreita työkirjassasi, joten ole mahdollisimman luova vastatessasi!</v>
      </c>
    </row>
    <row r="10" spans="2:49" x14ac:dyDescent="0.4">
      <c r="D10" s="2" t="str">
        <f ca="1">Controls!$C$138</f>
        <v>Taulukko 1 näyttää jokaisen voimistelijan viideltä (5) tuomarilta saamat pisteet</v>
      </c>
    </row>
    <row r="11" spans="2:49" x14ac:dyDescent="0.4">
      <c r="D11" s="6" t="str">
        <f ca="1">Controls!$C$139</f>
        <v>Voimistelijan lopullinen pistemäärä on keskiarvo tuomareiden antamista pisteistä, joista on ensin pudotettu pois korkein ja matalin tuomareiden antama pistemäärä.</v>
      </c>
    </row>
    <row r="12" spans="2:49" x14ac:dyDescent="0.4">
      <c r="D12" s="2" t="str">
        <f ca="1">Controls!$C$140</f>
        <v>Taulukko 2 kertoo jokaisen voimistelijan edustaman maan</v>
      </c>
    </row>
    <row r="13" spans="2:49" x14ac:dyDescent="0.4">
      <c r="D13" s="2" t="str">
        <f ca="1">Controls!$C$141</f>
        <v>Taulukko 3 kertoo jokaisen tuomarin edustaman maan</v>
      </c>
    </row>
    <row r="14" spans="2:49" ht="17.25" customHeight="1" x14ac:dyDescent="0.55000000000000004">
      <c r="Q14" s="62" t="s">
        <v>1328</v>
      </c>
      <c r="AG14" s="43"/>
      <c r="AH14" s="43"/>
      <c r="AI14" s="43"/>
      <c r="AJ14" s="43"/>
      <c r="AK14" s="43"/>
      <c r="AL14" s="43"/>
      <c r="AM14" s="43"/>
      <c r="AN14" s="43"/>
      <c r="AO14" s="43"/>
      <c r="AP14" s="43"/>
      <c r="AQ14" s="43"/>
      <c r="AR14" s="43"/>
      <c r="AS14" s="43"/>
      <c r="AT14" s="43"/>
      <c r="AU14" s="43"/>
      <c r="AV14" s="43"/>
      <c r="AW14" s="43"/>
    </row>
    <row r="15" spans="2:49" ht="24.6" x14ac:dyDescent="0.55000000000000004">
      <c r="D15" s="13" t="str">
        <f ca="1">Controls!$C$144</f>
        <v>Kysymykset</v>
      </c>
      <c r="L15" s="27" t="str">
        <f ca="1">Controls!$C$145</f>
        <v>Vastaus</v>
      </c>
      <c r="Q15" s="62" t="s">
        <v>1327</v>
      </c>
      <c r="S15" s="63" t="s">
        <v>1329</v>
      </c>
      <c r="AG15" s="43"/>
      <c r="AH15" s="43"/>
      <c r="AI15" s="43"/>
      <c r="AJ15" s="43"/>
      <c r="AK15" s="43"/>
      <c r="AL15" s="43"/>
      <c r="AM15" s="43"/>
      <c r="AN15" s="43"/>
      <c r="AO15" s="43"/>
      <c r="AP15" s="43"/>
      <c r="AQ15" s="43"/>
      <c r="AR15" s="43"/>
      <c r="AS15" s="43"/>
      <c r="AT15" s="43"/>
      <c r="AU15" s="43"/>
      <c r="AV15" s="43"/>
      <c r="AW15" s="43"/>
    </row>
    <row r="16" spans="2:49" x14ac:dyDescent="0.4">
      <c r="D16" s="1">
        <v>1</v>
      </c>
      <c r="E16" s="1" t="str">
        <f ca="1">Controls!$C$146</f>
        <v>Kenellä voimistelijoista on kolmanneksi (3.) korkein pistemäärä? (Anna vastauksena ainoastaan urheilijan numero)</v>
      </c>
      <c r="L16" s="69">
        <f>INDEX($R$26:$R$33, MATCH(LARGE($T$26:$T$33,3),$T$26:$T$33,0))</f>
        <v>8173</v>
      </c>
      <c r="Q16" s="69">
        <f t="array" aca="1" ref="Q16" ca="1">INDEX(E26:E33,RIGHT(LARGE(MMULT(SUBTOTAL({9,4,5},OFFSET(F25,ROW(1:8),,,5)),{1;-1;-1})*10000+ROW(1:8),3)))</f>
        <v>8173</v>
      </c>
      <c r="R16" s="66"/>
      <c r="AG16" s="43"/>
      <c r="AH16" s="43"/>
      <c r="AI16" s="43"/>
      <c r="AJ16" s="43"/>
      <c r="AK16" s="43"/>
      <c r="AL16" s="43"/>
      <c r="AM16" s="43"/>
      <c r="AN16" s="43"/>
      <c r="AO16" s="43"/>
      <c r="AP16" s="43"/>
      <c r="AQ16" s="43"/>
      <c r="AR16" s="43"/>
      <c r="AS16" s="43"/>
      <c r="AT16" s="43"/>
      <c r="AU16" s="43"/>
      <c r="AV16" s="43"/>
      <c r="AW16" s="43"/>
    </row>
    <row r="17" spans="4:49" x14ac:dyDescent="0.4">
      <c r="D17" s="1">
        <v>2</v>
      </c>
      <c r="E17" s="1" t="str">
        <f ca="1">Controls!$C$147</f>
        <v>Mikä on neljänneksi (4.) parhaan voimistelijan edustama maa ja numero? (Anna tulos muodossa Maa-Urheilijan numero)</v>
      </c>
      <c r="L17" s="69" t="str">
        <f>INDEX($Q$26:$Q$33, MATCH(LARGE($T$26:$T$33,4),$T$26:$T$33,0)) &amp; "-" &amp;  INDEX($R$26:$R$33, MATCH(LARGE($T$26:$T$33,4),$T$26:$T$33,0))</f>
        <v>ITA-3150</v>
      </c>
      <c r="Q17" s="69" t="str">
        <f ca="1">LOOKUP(1,0/(R17=F38:F45),E38:E45)&amp;-R17</f>
        <v>ITA-3150</v>
      </c>
      <c r="R17" s="66">
        <f t="array" aca="1" ref="R17" ca="1">INDEX(E26:E33,RIGHT(LARGE(MMULT(SUBTOTAL({9,4,5},OFFSET(F25,ROW(1:8),,,5)),{1;-1;-1})*10000+ROW(1:8),4)))</f>
        <v>3150</v>
      </c>
      <c r="AG17" s="43"/>
      <c r="AH17" s="43"/>
      <c r="AI17" s="43"/>
      <c r="AJ17" s="43"/>
      <c r="AK17" s="43"/>
      <c r="AL17" s="43"/>
      <c r="AM17" s="43"/>
      <c r="AN17" s="43"/>
      <c r="AO17" s="43"/>
      <c r="AP17" s="43"/>
      <c r="AQ17" s="43"/>
      <c r="AR17" s="43"/>
      <c r="AS17" s="43"/>
      <c r="AT17" s="43"/>
      <c r="AU17" s="43"/>
      <c r="AV17" s="43"/>
      <c r="AW17" s="43"/>
    </row>
    <row r="18" spans="4:49" x14ac:dyDescent="0.4">
      <c r="D18" s="1">
        <v>3</v>
      </c>
      <c r="E18" s="1" t="str">
        <f ca="1">Controls!$C$148</f>
        <v>Kuka tuomareista antoi matalimpia pisteitä voimistelijoille? (Anna vastauksena ainoastaan tuomarin numero)</v>
      </c>
      <c r="L18" s="69" t="str">
        <f>"J" &amp; MATCH(MIN($W$26:$AA$26),$W$26:$AA$26,0)</f>
        <v>J4</v>
      </c>
      <c r="Q18" s="69" t="str">
        <f t="array" aca="1" ref="Q18" ca="1">"J"&amp;MATCH(1,FREQUENCY(0,SUBTOTAL(1,OFFSET(E26,,{1,2,3,4,5},8))),0)</f>
        <v>J4</v>
      </c>
      <c r="R18" s="66"/>
      <c r="AG18" s="43"/>
      <c r="AH18" s="43"/>
      <c r="AI18" s="43"/>
      <c r="AJ18" s="43"/>
      <c r="AK18" s="43"/>
      <c r="AL18" s="43"/>
      <c r="AM18" s="43"/>
      <c r="AN18" s="43"/>
      <c r="AO18" s="43"/>
      <c r="AP18" s="43"/>
      <c r="AQ18" s="43"/>
      <c r="AR18" s="43"/>
      <c r="AS18" s="43"/>
      <c r="AT18" s="43"/>
      <c r="AU18" s="43"/>
      <c r="AV18" s="43"/>
      <c r="AW18" s="43"/>
    </row>
    <row r="19" spans="4:49" x14ac:dyDescent="0.4">
      <c r="D19" s="1">
        <v>4</v>
      </c>
      <c r="E19" s="1" t="str">
        <f ca="1">Controls!$C$149</f>
        <v>Minkä tuomarin antamat pisteet hylättiin useimmin? (Anna vastauksena ainoastaan tuomarin numero)</v>
      </c>
      <c r="L19" s="69" t="str">
        <f>"J" &amp; MATCH(MAX($AD$34:$AH$34),$AD$34:$AH$34,0)</f>
        <v>J2</v>
      </c>
      <c r="Q19" s="69" t="str">
        <f t="array" ref="Q19">"J"&amp;MODE(--RIGHT(LARGE(ROW(1:8)*1000000+F26:J33*10000+{1,2,3,4,5},{41,45}-ROW(1:8)*5)))</f>
        <v>J2</v>
      </c>
      <c r="R19" s="66"/>
      <c r="AG19" s="43"/>
      <c r="AH19" s="43"/>
      <c r="AI19" s="43"/>
      <c r="AJ19" s="43"/>
      <c r="AK19" s="43"/>
      <c r="AL19" s="43"/>
      <c r="AM19" s="43"/>
      <c r="AN19" s="43"/>
      <c r="AO19" s="43"/>
      <c r="AP19" s="43"/>
      <c r="AQ19" s="43"/>
      <c r="AR19" s="43"/>
      <c r="AS19" s="43"/>
      <c r="AT19" s="43"/>
      <c r="AU19" s="43"/>
      <c r="AV19" s="43"/>
      <c r="AW19" s="43"/>
    </row>
    <row r="20" spans="4:49" x14ac:dyDescent="0.4">
      <c r="D20" s="1">
        <v>5</v>
      </c>
      <c r="E20" s="1" t="str">
        <f ca="1">Controls!$C$150</f>
        <v>Niissä tapauksissa, joissa urheilijalla ja tuomarilla oli sama maa, kuinka monta kertaa tuomarin antamat pisteet putosivat pois arvostelusta?</v>
      </c>
      <c r="L20" s="69">
        <f>SUM(AP26:AT33)</f>
        <v>4</v>
      </c>
      <c r="Q20" s="69">
        <f t="array" ref="Q20">SUM(N(INDEX(E50:E54,T(IF(1,RIGHT(LARGE(ROW(1:8)*1000000+F26:J33*10000+{1,2,3,4,5},{41,45}-ROW(1:8)*5)))))=E38:E45))</f>
        <v>4</v>
      </c>
      <c r="R20" s="66"/>
      <c r="AG20" s="43"/>
      <c r="AH20" s="43"/>
      <c r="AI20" s="43"/>
      <c r="AJ20" s="43"/>
      <c r="AK20" s="43"/>
      <c r="AL20" s="43"/>
      <c r="AM20" s="43"/>
      <c r="AN20" s="43"/>
      <c r="AO20" s="43"/>
      <c r="AP20" s="43"/>
      <c r="AQ20" s="43"/>
      <c r="AR20" s="43"/>
      <c r="AS20" s="43"/>
      <c r="AT20" s="43"/>
      <c r="AU20" s="43"/>
      <c r="AV20" s="43"/>
      <c r="AW20" s="43"/>
    </row>
    <row r="21" spans="4:49" x14ac:dyDescent="0.4">
      <c r="AG21" s="43"/>
      <c r="AH21" s="43"/>
      <c r="AI21" s="43"/>
      <c r="AJ21" s="43"/>
      <c r="AK21" s="43"/>
      <c r="AL21" s="43"/>
      <c r="AM21" s="43"/>
      <c r="AN21" s="43"/>
      <c r="AO21" s="43"/>
      <c r="AP21" s="43"/>
      <c r="AQ21" s="43"/>
      <c r="AR21" s="43"/>
      <c r="AS21" s="43"/>
      <c r="AT21" s="43"/>
      <c r="AU21" s="43"/>
      <c r="AV21" s="43"/>
      <c r="AW21" s="43"/>
    </row>
    <row r="22" spans="4:49" x14ac:dyDescent="0.4">
      <c r="E22"/>
      <c r="F22"/>
      <c r="G22"/>
      <c r="H22"/>
      <c r="I22"/>
      <c r="J22"/>
      <c r="K22"/>
      <c r="N22"/>
      <c r="AG22" s="43"/>
      <c r="AH22" s="43"/>
      <c r="AI22" s="43"/>
      <c r="AJ22" s="43"/>
      <c r="AK22" s="43"/>
      <c r="AL22" s="43"/>
      <c r="AM22" s="43"/>
      <c r="AN22" s="43"/>
      <c r="AO22" s="43"/>
      <c r="AP22" s="43"/>
      <c r="AQ22" s="43"/>
      <c r="AR22" s="43"/>
      <c r="AS22" s="43"/>
      <c r="AT22" s="43"/>
      <c r="AU22" s="43"/>
      <c r="AV22" s="43"/>
      <c r="AW22" s="43"/>
    </row>
    <row r="23" spans="4:49" x14ac:dyDescent="0.4">
      <c r="D23" s="12" t="str">
        <f ca="1">Controls!$C$151</f>
        <v>Taulukko 1</v>
      </c>
      <c r="E23"/>
      <c r="F23"/>
      <c r="G23"/>
      <c r="H23"/>
      <c r="I23"/>
      <c r="J23"/>
      <c r="K23"/>
      <c r="N23"/>
      <c r="AG23" s="43"/>
      <c r="AH23" s="43"/>
      <c r="AI23" s="43"/>
      <c r="AJ23" s="43" t="s">
        <v>1319</v>
      </c>
      <c r="AK23" s="43"/>
      <c r="AL23" s="43"/>
      <c r="AM23" s="43"/>
      <c r="AN23" s="43"/>
      <c r="AO23" s="43"/>
      <c r="AP23" s="43" t="s">
        <v>1320</v>
      </c>
      <c r="AQ23" s="43"/>
      <c r="AR23" s="43"/>
      <c r="AS23" s="43"/>
      <c r="AT23" s="43"/>
      <c r="AU23" s="43"/>
      <c r="AV23" s="43"/>
      <c r="AW23" s="43"/>
    </row>
    <row r="24" spans="4:49" x14ac:dyDescent="0.4">
      <c r="E24" s="31" t="str">
        <f ca="1">Controls!$C$152</f>
        <v>Urheilijan numero</v>
      </c>
      <c r="F24" s="53" t="str">
        <f ca="1">Controls!$C$153</f>
        <v>Tuomarin numero</v>
      </c>
      <c r="G24" s="53"/>
      <c r="H24" s="53"/>
      <c r="I24" s="53"/>
      <c r="J24" s="54"/>
      <c r="K24"/>
      <c r="N24"/>
      <c r="W24" s="64" t="s">
        <v>1321</v>
      </c>
      <c r="X24" s="64"/>
      <c r="Y24" s="64"/>
      <c r="Z24" s="64"/>
      <c r="AA24" s="64"/>
      <c r="AD24" s="43" t="s">
        <v>1322</v>
      </c>
      <c r="AG24" s="43"/>
      <c r="AH24" s="43"/>
      <c r="AI24" s="43"/>
      <c r="AJ24" s="66" t="str">
        <f>INDEX(T03_01_03[Country],MATCH(AJ25,T03_01_03[Judge '#],0))</f>
        <v>ITA</v>
      </c>
      <c r="AK24" s="66" t="str">
        <f>INDEX(T03_01_03[Country],MATCH(AK25,T03_01_03[Judge '#],0))</f>
        <v>BRA</v>
      </c>
      <c r="AL24" s="66" t="str">
        <f>INDEX(T03_01_03[Country],MATCH(AL25,T03_01_03[Judge '#],0))</f>
        <v>JPN</v>
      </c>
      <c r="AM24" s="66" t="str">
        <f>INDEX(T03_01_03[Country],MATCH(AM25,T03_01_03[Judge '#],0))</f>
        <v>BRA</v>
      </c>
      <c r="AN24" s="66" t="str">
        <f>INDEX(T03_01_03[Country],MATCH(AN25,T03_01_03[Judge '#],0))</f>
        <v>USA</v>
      </c>
      <c r="AO24" s="43"/>
      <c r="AP24" s="43"/>
      <c r="AQ24" s="43"/>
      <c r="AR24" s="43"/>
      <c r="AS24" s="43"/>
      <c r="AT24" s="43"/>
      <c r="AU24" s="43"/>
      <c r="AV24" s="43"/>
      <c r="AW24" s="43"/>
    </row>
    <row r="25" spans="4:49" x14ac:dyDescent="0.4">
      <c r="E25" s="52" t="s">
        <v>32</v>
      </c>
      <c r="F25" s="52" t="s">
        <v>854</v>
      </c>
      <c r="G25" s="52" t="s">
        <v>855</v>
      </c>
      <c r="H25" s="52" t="s">
        <v>856</v>
      </c>
      <c r="I25" s="52" t="s">
        <v>857</v>
      </c>
      <c r="J25" s="52" t="s">
        <v>858</v>
      </c>
      <c r="K25"/>
      <c r="Q25" s="65" t="s">
        <v>23</v>
      </c>
      <c r="R25" s="67" t="str">
        <f>T03_01_01[[#Headers],[Athlete Number]]</f>
        <v>Athlete Number</v>
      </c>
      <c r="S25" s="65" t="s">
        <v>1323</v>
      </c>
      <c r="T25" s="65" t="s">
        <v>1324</v>
      </c>
      <c r="U25" s="65" t="s">
        <v>1325</v>
      </c>
      <c r="W25" s="68" t="str">
        <f>T03_01_01[[#Headers],[J1]]</f>
        <v>J1</v>
      </c>
      <c r="X25" s="68" t="str">
        <f>T03_01_01[[#Headers],[J2]]</f>
        <v>J2</v>
      </c>
      <c r="Y25" s="68" t="str">
        <f>T03_01_01[[#Headers],[J3]]</f>
        <v>J3</v>
      </c>
      <c r="Z25" s="68" t="str">
        <f>T03_01_01[[#Headers],[J4]]</f>
        <v>J4</v>
      </c>
      <c r="AA25" s="68" t="str">
        <f>T03_01_01[[#Headers],[J5]]</f>
        <v>J5</v>
      </c>
      <c r="AD25" s="66" t="str">
        <f>T03_01_01[[#Headers],[J1]]</f>
        <v>J1</v>
      </c>
      <c r="AE25" s="66" t="str">
        <f>T03_01_01[[#Headers],[J2]]</f>
        <v>J2</v>
      </c>
      <c r="AF25" s="66" t="str">
        <f>T03_01_01[[#Headers],[J3]]</f>
        <v>J3</v>
      </c>
      <c r="AG25" s="66" t="str">
        <f>T03_01_01[[#Headers],[J4]]</f>
        <v>J4</v>
      </c>
      <c r="AH25" s="66" t="str">
        <f>T03_01_01[[#Headers],[J5]]</f>
        <v>J5</v>
      </c>
      <c r="AI25" s="43"/>
      <c r="AJ25" s="66" t="str">
        <f>T03_01_01[[#Headers],[J1]]</f>
        <v>J1</v>
      </c>
      <c r="AK25" s="66" t="str">
        <f>T03_01_01[[#Headers],[J2]]</f>
        <v>J2</v>
      </c>
      <c r="AL25" s="66" t="str">
        <f>T03_01_01[[#Headers],[J3]]</f>
        <v>J3</v>
      </c>
      <c r="AM25" s="66" t="str">
        <f>T03_01_01[[#Headers],[J4]]</f>
        <v>J4</v>
      </c>
      <c r="AN25" s="66" t="str">
        <f>T03_01_01[[#Headers],[J5]]</f>
        <v>J5</v>
      </c>
      <c r="AO25" s="43"/>
      <c r="AP25" s="66" t="str">
        <f>T03_01_01[[#Headers],[J1]]</f>
        <v>J1</v>
      </c>
      <c r="AQ25" s="66" t="str">
        <f>T03_01_01[[#Headers],[J2]]</f>
        <v>J2</v>
      </c>
      <c r="AR25" s="66" t="str">
        <f>T03_01_01[[#Headers],[J3]]</f>
        <v>J3</v>
      </c>
      <c r="AS25" s="66" t="str">
        <f>T03_01_01[[#Headers],[J4]]</f>
        <v>J4</v>
      </c>
      <c r="AT25" s="66" t="str">
        <f>T03_01_01[[#Headers],[J5]]</f>
        <v>J5</v>
      </c>
      <c r="AU25" s="43"/>
      <c r="AV25" s="43"/>
      <c r="AW25" s="43"/>
    </row>
    <row r="26" spans="4:49" x14ac:dyDescent="0.4">
      <c r="E26" s="55">
        <v>3150</v>
      </c>
      <c r="F26" s="55">
        <v>8.9730000000000008</v>
      </c>
      <c r="G26" s="55">
        <v>9.8230000000000004</v>
      </c>
      <c r="H26" s="55">
        <v>8.5399999999999991</v>
      </c>
      <c r="I26" s="55">
        <v>8.09</v>
      </c>
      <c r="J26" s="55">
        <v>8.8670000000000009</v>
      </c>
      <c r="K26"/>
      <c r="Q26" s="66" t="str">
        <f>INDEX(T03_01_02[Country],MATCH(R26,T03_01_02[Athlete Number],0))</f>
        <v>ITA</v>
      </c>
      <c r="R26" s="66">
        <f>T03_01_01[[#This Row],[Athlete Number]]</f>
        <v>3150</v>
      </c>
      <c r="S26" s="66">
        <f>(SUM(T03_01_01[[#This Row],[J1]:[J5]])-MAX(T03_01_01[[#This Row],[J1]:[J5]])-MIN(T03_01_01[[#This Row],[J1]:[J5]]))</f>
        <v>26.380000000000006</v>
      </c>
      <c r="T26" s="66">
        <f>(SUM(T03_01_01[[#This Row],[J1]:[J5]])-MAX(T03_01_01[[#This Row],[J1]:[J5]])-MIN(T03_01_01[[#This Row],[J1]:[J5]]))/(COUNT(T03_01_01[[#This Row],[J1]:[J5]])-2)</f>
        <v>8.7933333333333348</v>
      </c>
      <c r="U26" s="66">
        <f t="shared" ref="U26:U33" si="0">_xlfn.RANK.AVG(T26,$T$26:$T$33)</f>
        <v>4</v>
      </c>
      <c r="W26" s="66">
        <f>AVERAGE(T03_01_01[J1])</f>
        <v>8.6746250000000007</v>
      </c>
      <c r="X26" s="66">
        <f>AVERAGE(T03_01_01[J2])</f>
        <v>9.1285000000000025</v>
      </c>
      <c r="Y26" s="66">
        <f>AVERAGE(T03_01_01[J3])</f>
        <v>8.8341249999999985</v>
      </c>
      <c r="Z26" s="66">
        <f>AVERAGE(T03_01_01[J4])</f>
        <v>8.6638749999999991</v>
      </c>
      <c r="AA26" s="66">
        <f>AVERAGE(T03_01_01[J5])</f>
        <v>8.8253749999999993</v>
      </c>
      <c r="AD26" s="66">
        <f>IF(OR(F26=MAX(T03_01_01[[#This Row],[J1]:[J5]]),F26=MIN(T03_01_01[[#This Row],[J1]:[J5]])),1,0)</f>
        <v>0</v>
      </c>
      <c r="AE26" s="66">
        <f>IF(OR(G26=MAX(T03_01_01[[#This Row],[J1]:[J5]]),G26=MIN(T03_01_01[[#This Row],[J1]:[J5]])),1,0)</f>
        <v>1</v>
      </c>
      <c r="AF26" s="66">
        <f>IF(OR(H26=MAX(T03_01_01[[#This Row],[J1]:[J5]]),H26=MIN(T03_01_01[[#This Row],[J1]:[J5]])),1,0)</f>
        <v>0</v>
      </c>
      <c r="AG26" s="66">
        <f>IF(OR(I26=MAX(T03_01_01[[#This Row],[J1]:[J5]]),I26=MIN(T03_01_01[[#This Row],[J1]:[J5]])),1,0)</f>
        <v>1</v>
      </c>
      <c r="AH26" s="66">
        <f>IF(OR(J26=MAX(T03_01_01[[#This Row],[J1]:[J5]]),J26=MIN(T03_01_01[[#This Row],[J1]:[J5]])),1,0)</f>
        <v>0</v>
      </c>
      <c r="AI26" s="43"/>
      <c r="AJ26" s="66">
        <f>IF($Q26=AJ$24,1,0)</f>
        <v>1</v>
      </c>
      <c r="AK26" s="66">
        <f t="shared" ref="AK26:AN33" si="1">IF($Q26=AK$24,1,0)</f>
        <v>0</v>
      </c>
      <c r="AL26" s="66">
        <f t="shared" si="1"/>
        <v>0</v>
      </c>
      <c r="AM26" s="66">
        <f t="shared" si="1"/>
        <v>0</v>
      </c>
      <c r="AN26" s="66">
        <f t="shared" si="1"/>
        <v>0</v>
      </c>
      <c r="AO26" s="43"/>
      <c r="AP26" s="66">
        <f>AD26*AJ26</f>
        <v>0</v>
      </c>
      <c r="AQ26" s="66">
        <f t="shared" ref="AQ26:AT33" si="2">AE26*AK26</f>
        <v>0</v>
      </c>
      <c r="AR26" s="66">
        <f t="shared" si="2"/>
        <v>0</v>
      </c>
      <c r="AS26" s="66">
        <f t="shared" si="2"/>
        <v>0</v>
      </c>
      <c r="AT26" s="66">
        <f t="shared" si="2"/>
        <v>0</v>
      </c>
      <c r="AU26" s="43"/>
      <c r="AV26" s="43"/>
      <c r="AW26" s="43"/>
    </row>
    <row r="27" spans="4:49" x14ac:dyDescent="0.4">
      <c r="E27" s="56">
        <v>9307</v>
      </c>
      <c r="F27" s="56">
        <v>8.3699999999999992</v>
      </c>
      <c r="G27" s="56">
        <v>9.3650000000000002</v>
      </c>
      <c r="H27" s="56">
        <v>9.08</v>
      </c>
      <c r="I27" s="56">
        <v>8.6440000000000001</v>
      </c>
      <c r="J27" s="56">
        <v>8.89</v>
      </c>
      <c r="K27"/>
      <c r="Q27" s="66" t="str">
        <f>INDEX(T03_01_02[Country],MATCH(R27,T03_01_02[Athlete Number],0))</f>
        <v>CHN</v>
      </c>
      <c r="R27" s="66">
        <f>T03_01_01[[#This Row],[Athlete Number]]</f>
        <v>9307</v>
      </c>
      <c r="S27" s="66">
        <f>(SUM(T03_01_01[[#This Row],[J1]:[J5]])-MAX(T03_01_01[[#This Row],[J1]:[J5]])-MIN(T03_01_01[[#This Row],[J1]:[J5]]))</f>
        <v>26.613999999999997</v>
      </c>
      <c r="T27" s="66">
        <f>(SUM(T03_01_01[[#This Row],[J1]:[J5]])-MAX(T03_01_01[[#This Row],[J1]:[J5]])-MIN(T03_01_01[[#This Row],[J1]:[J5]]))/(COUNT(T03_01_01[[#This Row],[J1]:[J5]])-2)</f>
        <v>8.8713333333333324</v>
      </c>
      <c r="U27" s="66">
        <f t="shared" si="0"/>
        <v>2</v>
      </c>
      <c r="AD27" s="66">
        <f>IF(OR(F27=MAX(T03_01_01[[#This Row],[J1]:[J5]]),F27=MIN(T03_01_01[[#This Row],[J1]:[J5]])),1,0)</f>
        <v>1</v>
      </c>
      <c r="AE27" s="66">
        <f>IF(OR(G27=MAX(T03_01_01[[#This Row],[J1]:[J5]]),G27=MIN(T03_01_01[[#This Row],[J1]:[J5]])),1,0)</f>
        <v>1</v>
      </c>
      <c r="AF27" s="66">
        <f>IF(OR(H27=MAX(T03_01_01[[#This Row],[J1]:[J5]]),H27=MIN(T03_01_01[[#This Row],[J1]:[J5]])),1,0)</f>
        <v>0</v>
      </c>
      <c r="AG27" s="66">
        <f>IF(OR(I27=MAX(T03_01_01[[#This Row],[J1]:[J5]]),I27=MIN(T03_01_01[[#This Row],[J1]:[J5]])),1,0)</f>
        <v>0</v>
      </c>
      <c r="AH27" s="66">
        <f>IF(OR(J27=MAX(T03_01_01[[#This Row],[J1]:[J5]]),J27=MIN(T03_01_01[[#This Row],[J1]:[J5]])),1,0)</f>
        <v>0</v>
      </c>
      <c r="AI27" s="43"/>
      <c r="AJ27" s="66">
        <f t="shared" ref="AJ27:AJ33" si="3">IF($Q27=AJ$24,1,0)</f>
        <v>0</v>
      </c>
      <c r="AK27" s="66">
        <f t="shared" si="1"/>
        <v>0</v>
      </c>
      <c r="AL27" s="66">
        <f t="shared" si="1"/>
        <v>0</v>
      </c>
      <c r="AM27" s="66">
        <f t="shared" si="1"/>
        <v>0</v>
      </c>
      <c r="AN27" s="66">
        <f t="shared" si="1"/>
        <v>0</v>
      </c>
      <c r="AO27" s="43"/>
      <c r="AP27" s="66">
        <f t="shared" ref="AP27:AP33" si="4">AD27*AJ27</f>
        <v>0</v>
      </c>
      <c r="AQ27" s="66">
        <f t="shared" si="2"/>
        <v>0</v>
      </c>
      <c r="AR27" s="66">
        <f t="shared" si="2"/>
        <v>0</v>
      </c>
      <c r="AS27" s="66">
        <f t="shared" si="2"/>
        <v>0</v>
      </c>
      <c r="AT27" s="66">
        <f t="shared" si="2"/>
        <v>0</v>
      </c>
      <c r="AU27" s="43"/>
      <c r="AV27" s="43"/>
      <c r="AW27" s="43"/>
    </row>
    <row r="28" spans="4:49" x14ac:dyDescent="0.4">
      <c r="E28" s="55">
        <v>6805</v>
      </c>
      <c r="F28" s="55">
        <v>9.218</v>
      </c>
      <c r="G28" s="55">
        <v>9.0969999999999995</v>
      </c>
      <c r="H28" s="55">
        <v>9.6280000000000001</v>
      </c>
      <c r="I28" s="55">
        <v>8.5129999999999999</v>
      </c>
      <c r="J28" s="55">
        <v>9.3170000000000002</v>
      </c>
      <c r="K28"/>
      <c r="Q28" s="66" t="str">
        <f>INDEX(T03_01_02[Country],MATCH(R28,T03_01_02[Athlete Number],0))</f>
        <v>JPN</v>
      </c>
      <c r="R28" s="66">
        <f>T03_01_01[[#This Row],[Athlete Number]]</f>
        <v>6805</v>
      </c>
      <c r="S28" s="66">
        <f>(SUM(T03_01_01[[#This Row],[J1]:[J5]])-MAX(T03_01_01[[#This Row],[J1]:[J5]])-MIN(T03_01_01[[#This Row],[J1]:[J5]]))</f>
        <v>27.631999999999998</v>
      </c>
      <c r="T28" s="66">
        <f>(SUM(T03_01_01[[#This Row],[J1]:[J5]])-MAX(T03_01_01[[#This Row],[J1]:[J5]])-MIN(T03_01_01[[#This Row],[J1]:[J5]]))/(COUNT(T03_01_01[[#This Row],[J1]:[J5]])-2)</f>
        <v>9.2106666666666666</v>
      </c>
      <c r="U28" s="66">
        <f t="shared" si="0"/>
        <v>1</v>
      </c>
      <c r="AD28" s="66">
        <f>IF(OR(F28=MAX(T03_01_01[[#This Row],[J1]:[J5]]),F28=MIN(T03_01_01[[#This Row],[J1]:[J5]])),1,0)</f>
        <v>0</v>
      </c>
      <c r="AE28" s="66">
        <f>IF(OR(G28=MAX(T03_01_01[[#This Row],[J1]:[J5]]),G28=MIN(T03_01_01[[#This Row],[J1]:[J5]])),1,0)</f>
        <v>0</v>
      </c>
      <c r="AF28" s="66">
        <f>IF(OR(H28=MAX(T03_01_01[[#This Row],[J1]:[J5]]),H28=MIN(T03_01_01[[#This Row],[J1]:[J5]])),1,0)</f>
        <v>1</v>
      </c>
      <c r="AG28" s="66">
        <f>IF(OR(I28=MAX(T03_01_01[[#This Row],[J1]:[J5]]),I28=MIN(T03_01_01[[#This Row],[J1]:[J5]])),1,0)</f>
        <v>1</v>
      </c>
      <c r="AH28" s="66">
        <f>IF(OR(J28=MAX(T03_01_01[[#This Row],[J1]:[J5]]),J28=MIN(T03_01_01[[#This Row],[J1]:[J5]])),1,0)</f>
        <v>0</v>
      </c>
      <c r="AI28" s="43"/>
      <c r="AJ28" s="66">
        <f t="shared" si="3"/>
        <v>0</v>
      </c>
      <c r="AK28" s="66">
        <f t="shared" si="1"/>
        <v>0</v>
      </c>
      <c r="AL28" s="66">
        <f t="shared" si="1"/>
        <v>1</v>
      </c>
      <c r="AM28" s="66">
        <f t="shared" si="1"/>
        <v>0</v>
      </c>
      <c r="AN28" s="66">
        <f t="shared" si="1"/>
        <v>0</v>
      </c>
      <c r="AO28" s="43"/>
      <c r="AP28" s="66">
        <f t="shared" si="4"/>
        <v>0</v>
      </c>
      <c r="AQ28" s="66">
        <f t="shared" si="2"/>
        <v>0</v>
      </c>
      <c r="AR28" s="66">
        <f t="shared" si="2"/>
        <v>1</v>
      </c>
      <c r="AS28" s="66">
        <f t="shared" si="2"/>
        <v>0</v>
      </c>
      <c r="AT28" s="66">
        <f t="shared" si="2"/>
        <v>0</v>
      </c>
      <c r="AU28" s="43"/>
      <c r="AV28" s="43"/>
      <c r="AW28" s="43"/>
    </row>
    <row r="29" spans="4:49" x14ac:dyDescent="0.4">
      <c r="E29" s="56">
        <v>8790</v>
      </c>
      <c r="F29" s="56">
        <v>8.3859999999999992</v>
      </c>
      <c r="G29" s="56">
        <v>8.2639999999999993</v>
      </c>
      <c r="H29" s="56">
        <v>9.09</v>
      </c>
      <c r="I29" s="56">
        <v>8.6310000000000002</v>
      </c>
      <c r="J29" s="56">
        <v>8.2159999999999993</v>
      </c>
      <c r="K29"/>
      <c r="Q29" s="66" t="str">
        <f>INDEX(T03_01_02[Country],MATCH(R29,T03_01_02[Athlete Number],0))</f>
        <v>USA</v>
      </c>
      <c r="R29" s="66">
        <f>T03_01_01[[#This Row],[Athlete Number]]</f>
        <v>8790</v>
      </c>
      <c r="S29" s="66">
        <f>(SUM(T03_01_01[[#This Row],[J1]:[J5]])-MAX(T03_01_01[[#This Row],[J1]:[J5]])-MIN(T03_01_01[[#This Row],[J1]:[J5]]))</f>
        <v>25.280999999999999</v>
      </c>
      <c r="T29" s="66">
        <f>(SUM(T03_01_01[[#This Row],[J1]:[J5]])-MAX(T03_01_01[[#This Row],[J1]:[J5]])-MIN(T03_01_01[[#This Row],[J1]:[J5]]))/(COUNT(T03_01_01[[#This Row],[J1]:[J5]])-2)</f>
        <v>8.4269999999999996</v>
      </c>
      <c r="U29" s="66">
        <f t="shared" si="0"/>
        <v>8</v>
      </c>
      <c r="AD29" s="66">
        <f>IF(OR(F29=MAX(T03_01_01[[#This Row],[J1]:[J5]]),F29=MIN(T03_01_01[[#This Row],[J1]:[J5]])),1,0)</f>
        <v>0</v>
      </c>
      <c r="AE29" s="66">
        <f>IF(OR(G29=MAX(T03_01_01[[#This Row],[J1]:[J5]]),G29=MIN(T03_01_01[[#This Row],[J1]:[J5]])),1,0)</f>
        <v>0</v>
      </c>
      <c r="AF29" s="66">
        <f>IF(OR(H29=MAX(T03_01_01[[#This Row],[J1]:[J5]]),H29=MIN(T03_01_01[[#This Row],[J1]:[J5]])),1,0)</f>
        <v>1</v>
      </c>
      <c r="AG29" s="66">
        <f>IF(OR(I29=MAX(T03_01_01[[#This Row],[J1]:[J5]]),I29=MIN(T03_01_01[[#This Row],[J1]:[J5]])),1,0)</f>
        <v>0</v>
      </c>
      <c r="AH29" s="66">
        <f>IF(OR(J29=MAX(T03_01_01[[#This Row],[J1]:[J5]]),J29=MIN(T03_01_01[[#This Row],[J1]:[J5]])),1,0)</f>
        <v>1</v>
      </c>
      <c r="AI29" s="43"/>
      <c r="AJ29" s="66">
        <f t="shared" si="3"/>
        <v>0</v>
      </c>
      <c r="AK29" s="66">
        <f t="shared" si="1"/>
        <v>0</v>
      </c>
      <c r="AL29" s="66">
        <f t="shared" si="1"/>
        <v>0</v>
      </c>
      <c r="AM29" s="66">
        <f t="shared" si="1"/>
        <v>0</v>
      </c>
      <c r="AN29" s="66">
        <f t="shared" si="1"/>
        <v>1</v>
      </c>
      <c r="AO29" s="43"/>
      <c r="AP29" s="66">
        <f t="shared" si="4"/>
        <v>0</v>
      </c>
      <c r="AQ29" s="66">
        <f t="shared" si="2"/>
        <v>0</v>
      </c>
      <c r="AR29" s="66">
        <f t="shared" si="2"/>
        <v>0</v>
      </c>
      <c r="AS29" s="66">
        <f t="shared" si="2"/>
        <v>0</v>
      </c>
      <c r="AT29" s="66">
        <f t="shared" si="2"/>
        <v>1</v>
      </c>
      <c r="AU29" s="43"/>
      <c r="AV29" s="43"/>
      <c r="AW29" s="43"/>
    </row>
    <row r="30" spans="4:49" x14ac:dyDescent="0.4">
      <c r="E30" s="55">
        <v>7255</v>
      </c>
      <c r="F30" s="55">
        <v>8.5020000000000007</v>
      </c>
      <c r="G30" s="55">
        <v>8.7390000000000008</v>
      </c>
      <c r="H30" s="55">
        <v>8.6199999999999992</v>
      </c>
      <c r="I30" s="55">
        <v>9.016</v>
      </c>
      <c r="J30" s="55">
        <v>9.7490000000000006</v>
      </c>
      <c r="Q30" s="66" t="str">
        <f>INDEX(T03_01_02[Country],MATCH(R30,T03_01_02[Athlete Number],0))</f>
        <v>SUI</v>
      </c>
      <c r="R30" s="66">
        <f>T03_01_01[[#This Row],[Athlete Number]]</f>
        <v>7255</v>
      </c>
      <c r="S30" s="66">
        <f>(SUM(T03_01_01[[#This Row],[J1]:[J5]])-MAX(T03_01_01[[#This Row],[J1]:[J5]])-MIN(T03_01_01[[#This Row],[J1]:[J5]]))</f>
        <v>26.374999999999993</v>
      </c>
      <c r="T30" s="66">
        <f>(SUM(T03_01_01[[#This Row],[J1]:[J5]])-MAX(T03_01_01[[#This Row],[J1]:[J5]])-MIN(T03_01_01[[#This Row],[J1]:[J5]]))/(COUNT(T03_01_01[[#This Row],[J1]:[J5]])-2)</f>
        <v>8.7916666666666643</v>
      </c>
      <c r="U30" s="66">
        <f t="shared" si="0"/>
        <v>5</v>
      </c>
      <c r="AD30" s="66">
        <f>IF(OR(F30=MAX(T03_01_01[[#This Row],[J1]:[J5]]),F30=MIN(T03_01_01[[#This Row],[J1]:[J5]])),1,0)</f>
        <v>1</v>
      </c>
      <c r="AE30" s="66">
        <f>IF(OR(G30=MAX(T03_01_01[[#This Row],[J1]:[J5]]),G30=MIN(T03_01_01[[#This Row],[J1]:[J5]])),1,0)</f>
        <v>0</v>
      </c>
      <c r="AF30" s="66">
        <f>IF(OR(H30=MAX(T03_01_01[[#This Row],[J1]:[J5]]),H30=MIN(T03_01_01[[#This Row],[J1]:[J5]])),1,0)</f>
        <v>0</v>
      </c>
      <c r="AG30" s="66">
        <f>IF(OR(I30=MAX(T03_01_01[[#This Row],[J1]:[J5]]),I30=MIN(T03_01_01[[#This Row],[J1]:[J5]])),1,0)</f>
        <v>0</v>
      </c>
      <c r="AH30" s="66">
        <f>IF(OR(J30=MAX(T03_01_01[[#This Row],[J1]:[J5]]),J30=MIN(T03_01_01[[#This Row],[J1]:[J5]])),1,0)</f>
        <v>1</v>
      </c>
      <c r="AI30" s="43"/>
      <c r="AJ30" s="66">
        <f t="shared" si="3"/>
        <v>0</v>
      </c>
      <c r="AK30" s="66">
        <f t="shared" si="1"/>
        <v>0</v>
      </c>
      <c r="AL30" s="66">
        <f t="shared" si="1"/>
        <v>0</v>
      </c>
      <c r="AM30" s="66">
        <f t="shared" si="1"/>
        <v>0</v>
      </c>
      <c r="AN30" s="66">
        <f t="shared" si="1"/>
        <v>0</v>
      </c>
      <c r="AO30" s="43"/>
      <c r="AP30" s="66">
        <f t="shared" si="4"/>
        <v>0</v>
      </c>
      <c r="AQ30" s="66">
        <f t="shared" si="2"/>
        <v>0</v>
      </c>
      <c r="AR30" s="66">
        <f t="shared" si="2"/>
        <v>0</v>
      </c>
      <c r="AS30" s="66">
        <f t="shared" si="2"/>
        <v>0</v>
      </c>
      <c r="AT30" s="66">
        <f t="shared" si="2"/>
        <v>0</v>
      </c>
      <c r="AU30" s="43"/>
      <c r="AV30" s="43"/>
      <c r="AW30" s="43"/>
    </row>
    <row r="31" spans="4:49" x14ac:dyDescent="0.4">
      <c r="E31" s="56">
        <v>8173</v>
      </c>
      <c r="F31" s="56">
        <v>8.5090000000000003</v>
      </c>
      <c r="G31" s="56">
        <v>9.94</v>
      </c>
      <c r="H31" s="56">
        <v>8.4019999999999992</v>
      </c>
      <c r="I31" s="56">
        <v>9.6590000000000007</v>
      </c>
      <c r="J31" s="56">
        <v>8.1509999999999998</v>
      </c>
      <c r="Q31" s="66" t="str">
        <f>INDEX(T03_01_02[Country],MATCH(R31,T03_01_02[Athlete Number],0))</f>
        <v>GBR</v>
      </c>
      <c r="R31" s="66">
        <f>T03_01_01[[#This Row],[Athlete Number]]</f>
        <v>8173</v>
      </c>
      <c r="S31" s="66">
        <f>(SUM(T03_01_01[[#This Row],[J1]:[J5]])-MAX(T03_01_01[[#This Row],[J1]:[J5]])-MIN(T03_01_01[[#This Row],[J1]:[J5]]))</f>
        <v>26.570000000000004</v>
      </c>
      <c r="T31" s="66">
        <f>(SUM(T03_01_01[[#This Row],[J1]:[J5]])-MAX(T03_01_01[[#This Row],[J1]:[J5]])-MIN(T03_01_01[[#This Row],[J1]:[J5]]))/(COUNT(T03_01_01[[#This Row],[J1]:[J5]])-2)</f>
        <v>8.8566666666666674</v>
      </c>
      <c r="U31" s="66">
        <f t="shared" si="0"/>
        <v>3</v>
      </c>
      <c r="AD31" s="66">
        <f>IF(OR(F31=MAX(T03_01_01[[#This Row],[J1]:[J5]]),F31=MIN(T03_01_01[[#This Row],[J1]:[J5]])),1,0)</f>
        <v>0</v>
      </c>
      <c r="AE31" s="66">
        <f>IF(OR(G31=MAX(T03_01_01[[#This Row],[J1]:[J5]]),G31=MIN(T03_01_01[[#This Row],[J1]:[J5]])),1,0)</f>
        <v>1</v>
      </c>
      <c r="AF31" s="66">
        <f>IF(OR(H31=MAX(T03_01_01[[#This Row],[J1]:[J5]]),H31=MIN(T03_01_01[[#This Row],[J1]:[J5]])),1,0)</f>
        <v>0</v>
      </c>
      <c r="AG31" s="66">
        <f>IF(OR(I31=MAX(T03_01_01[[#This Row],[J1]:[J5]]),I31=MIN(T03_01_01[[#This Row],[J1]:[J5]])),1,0)</f>
        <v>0</v>
      </c>
      <c r="AH31" s="66">
        <f>IF(OR(J31=MAX(T03_01_01[[#This Row],[J1]:[J5]]),J31=MIN(T03_01_01[[#This Row],[J1]:[J5]])),1,0)</f>
        <v>1</v>
      </c>
      <c r="AI31" s="43"/>
      <c r="AJ31" s="66">
        <f t="shared" si="3"/>
        <v>0</v>
      </c>
      <c r="AK31" s="66">
        <f t="shared" si="1"/>
        <v>0</v>
      </c>
      <c r="AL31" s="66">
        <f t="shared" si="1"/>
        <v>0</v>
      </c>
      <c r="AM31" s="66">
        <f t="shared" si="1"/>
        <v>0</v>
      </c>
      <c r="AN31" s="66">
        <f t="shared" si="1"/>
        <v>0</v>
      </c>
      <c r="AO31" s="43"/>
      <c r="AP31" s="66">
        <f t="shared" si="4"/>
        <v>0</v>
      </c>
      <c r="AQ31" s="66">
        <f t="shared" si="2"/>
        <v>0</v>
      </c>
      <c r="AR31" s="66">
        <f t="shared" si="2"/>
        <v>0</v>
      </c>
      <c r="AS31" s="66">
        <f t="shared" si="2"/>
        <v>0</v>
      </c>
      <c r="AT31" s="66">
        <f t="shared" si="2"/>
        <v>0</v>
      </c>
      <c r="AU31" s="43"/>
      <c r="AV31" s="43"/>
      <c r="AW31" s="43"/>
    </row>
    <row r="32" spans="4:49" x14ac:dyDescent="0.4">
      <c r="E32" s="55">
        <v>2369</v>
      </c>
      <c r="F32" s="55">
        <v>8.2789999999999999</v>
      </c>
      <c r="G32" s="55">
        <v>9.5310000000000006</v>
      </c>
      <c r="H32" s="55">
        <v>8.7569999999999997</v>
      </c>
      <c r="I32" s="55">
        <v>8.2780000000000005</v>
      </c>
      <c r="J32" s="55">
        <v>9.0489999999999995</v>
      </c>
      <c r="Q32" s="66" t="str">
        <f>INDEX(T03_01_02[Country],MATCH(R32,T03_01_02[Athlete Number],0))</f>
        <v>BRA</v>
      </c>
      <c r="R32" s="66">
        <f>T03_01_01[[#This Row],[Athlete Number]]</f>
        <v>2369</v>
      </c>
      <c r="S32" s="66">
        <f>(SUM(T03_01_01[[#This Row],[J1]:[J5]])-MAX(T03_01_01[[#This Row],[J1]:[J5]])-MIN(T03_01_01[[#This Row],[J1]:[J5]]))</f>
        <v>26.085000000000001</v>
      </c>
      <c r="T32" s="66">
        <f>(SUM(T03_01_01[[#This Row],[J1]:[J5]])-MAX(T03_01_01[[#This Row],[J1]:[J5]])-MIN(T03_01_01[[#This Row],[J1]:[J5]]))/(COUNT(T03_01_01[[#This Row],[J1]:[J5]])-2)</f>
        <v>8.6950000000000003</v>
      </c>
      <c r="U32" s="66">
        <f t="shared" si="0"/>
        <v>6</v>
      </c>
      <c r="AD32" s="66">
        <f>IF(OR(F32=MAX(T03_01_01[[#This Row],[J1]:[J5]]),F32=MIN(T03_01_01[[#This Row],[J1]:[J5]])),1,0)</f>
        <v>0</v>
      </c>
      <c r="AE32" s="66">
        <f>IF(OR(G32=MAX(T03_01_01[[#This Row],[J1]:[J5]]),G32=MIN(T03_01_01[[#This Row],[J1]:[J5]])),1,0)</f>
        <v>1</v>
      </c>
      <c r="AF32" s="66">
        <f>IF(OR(H32=MAX(T03_01_01[[#This Row],[J1]:[J5]]),H32=MIN(T03_01_01[[#This Row],[J1]:[J5]])),1,0)</f>
        <v>0</v>
      </c>
      <c r="AG32" s="66">
        <f>IF(OR(I32=MAX(T03_01_01[[#This Row],[J1]:[J5]]),I32=MIN(T03_01_01[[#This Row],[J1]:[J5]])),1,0)</f>
        <v>1</v>
      </c>
      <c r="AH32" s="66">
        <f>IF(OR(J32=MAX(T03_01_01[[#This Row],[J1]:[J5]]),J32=MIN(T03_01_01[[#This Row],[J1]:[J5]])),1,0)</f>
        <v>0</v>
      </c>
      <c r="AI32" s="43"/>
      <c r="AJ32" s="66">
        <f t="shared" si="3"/>
        <v>0</v>
      </c>
      <c r="AK32" s="66">
        <f t="shared" si="1"/>
        <v>1</v>
      </c>
      <c r="AL32" s="66">
        <f t="shared" si="1"/>
        <v>0</v>
      </c>
      <c r="AM32" s="66">
        <f t="shared" si="1"/>
        <v>1</v>
      </c>
      <c r="AN32" s="66">
        <f t="shared" si="1"/>
        <v>0</v>
      </c>
      <c r="AO32" s="43"/>
      <c r="AP32" s="66">
        <f t="shared" si="4"/>
        <v>0</v>
      </c>
      <c r="AQ32" s="66">
        <f t="shared" si="2"/>
        <v>1</v>
      </c>
      <c r="AR32" s="66">
        <f t="shared" si="2"/>
        <v>0</v>
      </c>
      <c r="AS32" s="66">
        <f t="shared" si="2"/>
        <v>1</v>
      </c>
      <c r="AT32" s="66">
        <f t="shared" si="2"/>
        <v>0</v>
      </c>
      <c r="AU32" s="43"/>
      <c r="AV32" s="43"/>
      <c r="AW32" s="43"/>
    </row>
    <row r="33" spans="4:49" x14ac:dyDescent="0.4">
      <c r="E33" s="56">
        <v>5672</v>
      </c>
      <c r="F33" s="56">
        <v>9.16</v>
      </c>
      <c r="G33" s="56">
        <v>8.2690000000000001</v>
      </c>
      <c r="H33" s="56">
        <v>8.5559999999999992</v>
      </c>
      <c r="I33" s="56">
        <v>8.48</v>
      </c>
      <c r="J33" s="56">
        <v>8.3640000000000008</v>
      </c>
      <c r="Q33" s="66" t="str">
        <f>INDEX(T03_01_02[Country],MATCH(R33,T03_01_02[Athlete Number],0))</f>
        <v>HUN</v>
      </c>
      <c r="R33" s="66">
        <f>T03_01_01[[#This Row],[Athlete Number]]</f>
        <v>5672</v>
      </c>
      <c r="S33" s="66">
        <f>(SUM(T03_01_01[[#This Row],[J1]:[J5]])-MAX(T03_01_01[[#This Row],[J1]:[J5]])-MIN(T03_01_01[[#This Row],[J1]:[J5]]))</f>
        <v>25.400000000000013</v>
      </c>
      <c r="T33" s="66">
        <f>(SUM(T03_01_01[[#This Row],[J1]:[J5]])-MAX(T03_01_01[[#This Row],[J1]:[J5]])-MIN(T03_01_01[[#This Row],[J1]:[J5]]))/(COUNT(T03_01_01[[#This Row],[J1]:[J5]])-2)</f>
        <v>8.4666666666666703</v>
      </c>
      <c r="U33" s="66">
        <f t="shared" si="0"/>
        <v>7</v>
      </c>
      <c r="AD33" s="66">
        <f>IF(OR(F33=MAX(T03_01_01[[#This Row],[J1]:[J5]]),F33=MIN(T03_01_01[[#This Row],[J1]:[J5]])),1,0)</f>
        <v>1</v>
      </c>
      <c r="AE33" s="66">
        <f>IF(OR(G33=MAX(T03_01_01[[#This Row],[J1]:[J5]]),G33=MIN(T03_01_01[[#This Row],[J1]:[J5]])),1,0)</f>
        <v>1</v>
      </c>
      <c r="AF33" s="66">
        <f>IF(OR(H33=MAX(T03_01_01[[#This Row],[J1]:[J5]]),H33=MIN(T03_01_01[[#This Row],[J1]:[J5]])),1,0)</f>
        <v>0</v>
      </c>
      <c r="AG33" s="66">
        <f>IF(OR(I33=MAX(T03_01_01[[#This Row],[J1]:[J5]]),I33=MIN(T03_01_01[[#This Row],[J1]:[J5]])),1,0)</f>
        <v>0</v>
      </c>
      <c r="AH33" s="66">
        <f>IF(OR(J33=MAX(T03_01_01[[#This Row],[J1]:[J5]]),J33=MIN(T03_01_01[[#This Row],[J1]:[J5]])),1,0)</f>
        <v>0</v>
      </c>
      <c r="AI33" s="43"/>
      <c r="AJ33" s="66">
        <f t="shared" si="3"/>
        <v>0</v>
      </c>
      <c r="AK33" s="66">
        <f t="shared" si="1"/>
        <v>0</v>
      </c>
      <c r="AL33" s="66">
        <f t="shared" si="1"/>
        <v>0</v>
      </c>
      <c r="AM33" s="66">
        <f t="shared" si="1"/>
        <v>0</v>
      </c>
      <c r="AN33" s="66">
        <f t="shared" si="1"/>
        <v>0</v>
      </c>
      <c r="AO33" s="43"/>
      <c r="AP33" s="66">
        <f t="shared" si="4"/>
        <v>0</v>
      </c>
      <c r="AQ33" s="66">
        <f t="shared" si="2"/>
        <v>0</v>
      </c>
      <c r="AR33" s="66">
        <f t="shared" si="2"/>
        <v>0</v>
      </c>
      <c r="AS33" s="66">
        <f t="shared" si="2"/>
        <v>0</v>
      </c>
      <c r="AT33" s="66">
        <f t="shared" si="2"/>
        <v>0</v>
      </c>
      <c r="AU33" s="43"/>
      <c r="AV33" s="43"/>
      <c r="AW33" s="43"/>
    </row>
    <row r="34" spans="4:49" x14ac:dyDescent="0.4">
      <c r="AC34" s="64" t="s">
        <v>1326</v>
      </c>
      <c r="AD34" s="68">
        <f>SUM(AD26:AD33)</f>
        <v>3</v>
      </c>
      <c r="AE34" s="68">
        <f t="shared" ref="AE34:AH34" si="5">SUM(AE26:AE33)</f>
        <v>5</v>
      </c>
      <c r="AF34" s="68">
        <f t="shared" si="5"/>
        <v>2</v>
      </c>
      <c r="AG34" s="68">
        <f t="shared" si="5"/>
        <v>3</v>
      </c>
      <c r="AH34" s="68">
        <f t="shared" si="5"/>
        <v>3</v>
      </c>
      <c r="AI34" s="43"/>
      <c r="AJ34" s="43"/>
      <c r="AK34" s="43"/>
      <c r="AL34" s="43"/>
      <c r="AM34" s="43"/>
      <c r="AN34" s="43"/>
      <c r="AO34" s="43"/>
      <c r="AP34" s="43"/>
      <c r="AQ34" s="43"/>
      <c r="AR34" s="43"/>
      <c r="AS34" s="43"/>
      <c r="AT34" s="43"/>
      <c r="AU34" s="43"/>
      <c r="AV34" s="43"/>
      <c r="AW34" s="43"/>
    </row>
    <row r="35" spans="4:49" x14ac:dyDescent="0.4">
      <c r="D35" s="12" t="str">
        <f ca="1">Controls!$C$154</f>
        <v>Taulukko 2</v>
      </c>
      <c r="AG35" s="43"/>
      <c r="AH35" s="43"/>
      <c r="AI35" s="43"/>
      <c r="AJ35" s="43"/>
      <c r="AK35" s="43"/>
      <c r="AL35" s="43"/>
      <c r="AM35" s="43"/>
      <c r="AN35" s="43"/>
      <c r="AO35" s="43"/>
      <c r="AP35" s="43"/>
      <c r="AQ35" s="43"/>
      <c r="AR35" s="43"/>
      <c r="AS35" s="43"/>
      <c r="AT35" s="43"/>
      <c r="AU35" s="43"/>
      <c r="AV35" s="43"/>
      <c r="AW35" s="43"/>
    </row>
    <row r="36" spans="4:49" x14ac:dyDescent="0.4">
      <c r="E36" s="31" t="str">
        <f ca="1">Controls!$C$155</f>
        <v>Maa</v>
      </c>
      <c r="F36" s="29" t="str">
        <f ca="1">Controls!$C$156</f>
        <v>Urheilijan numero</v>
      </c>
      <c r="AG36" s="43"/>
      <c r="AH36" s="43"/>
      <c r="AI36" s="43"/>
      <c r="AJ36" s="43"/>
      <c r="AK36" s="43"/>
      <c r="AL36" s="43"/>
      <c r="AM36" s="43"/>
      <c r="AN36" s="43"/>
      <c r="AO36" s="43"/>
      <c r="AP36" s="43"/>
      <c r="AQ36" s="43"/>
      <c r="AR36" s="43"/>
      <c r="AS36" s="43"/>
      <c r="AT36" s="43"/>
      <c r="AU36" s="43"/>
      <c r="AV36" s="43"/>
      <c r="AW36" s="43"/>
    </row>
    <row r="37" spans="4:49" x14ac:dyDescent="0.4">
      <c r="E37" s="52" t="s">
        <v>23</v>
      </c>
      <c r="F37" s="52" t="s">
        <v>32</v>
      </c>
      <c r="AG37" s="43"/>
      <c r="AH37" s="43"/>
      <c r="AI37" s="43"/>
      <c r="AJ37" s="43"/>
      <c r="AK37" s="43"/>
      <c r="AL37" s="43"/>
      <c r="AM37" s="43"/>
      <c r="AN37" s="43"/>
      <c r="AO37" s="43"/>
      <c r="AP37" s="43"/>
      <c r="AQ37" s="43"/>
      <c r="AR37" s="43"/>
      <c r="AS37" s="43"/>
      <c r="AT37" s="43"/>
      <c r="AU37" s="43"/>
      <c r="AV37" s="43"/>
      <c r="AW37" s="43"/>
    </row>
    <row r="38" spans="4:49" x14ac:dyDescent="0.4">
      <c r="E38" s="55" t="s">
        <v>272</v>
      </c>
      <c r="F38" s="55">
        <v>3150</v>
      </c>
      <c r="AG38" s="43"/>
      <c r="AH38" s="43"/>
      <c r="AI38" s="43"/>
      <c r="AJ38" s="43"/>
      <c r="AK38" s="43"/>
      <c r="AL38" s="43"/>
      <c r="AM38" s="43"/>
      <c r="AN38" s="43"/>
      <c r="AO38" s="43"/>
      <c r="AP38" s="43"/>
      <c r="AQ38" s="43"/>
      <c r="AR38" s="43"/>
      <c r="AS38" s="43"/>
      <c r="AT38" s="43"/>
      <c r="AU38" s="43"/>
      <c r="AV38" s="43"/>
      <c r="AW38" s="43"/>
    </row>
    <row r="39" spans="4:49" x14ac:dyDescent="0.4">
      <c r="E39" s="56" t="s">
        <v>219</v>
      </c>
      <c r="F39" s="56">
        <v>9307</v>
      </c>
      <c r="AG39" s="43"/>
      <c r="AH39" s="43"/>
      <c r="AI39" s="43"/>
      <c r="AJ39" s="43"/>
      <c r="AK39" s="43"/>
      <c r="AL39" s="43"/>
      <c r="AM39" s="43"/>
      <c r="AN39" s="43"/>
      <c r="AO39" s="43"/>
      <c r="AP39" s="43"/>
      <c r="AQ39" s="43"/>
      <c r="AR39" s="43"/>
      <c r="AS39" s="43"/>
      <c r="AT39" s="43"/>
      <c r="AU39" s="43"/>
      <c r="AV39" s="43"/>
      <c r="AW39" s="43"/>
    </row>
    <row r="40" spans="4:49" x14ac:dyDescent="0.4">
      <c r="E40" s="55" t="s">
        <v>273</v>
      </c>
      <c r="F40" s="55">
        <v>6805</v>
      </c>
      <c r="AG40" s="43"/>
      <c r="AH40" s="43"/>
      <c r="AI40" s="43"/>
      <c r="AJ40" s="43"/>
      <c r="AK40" s="43"/>
      <c r="AL40" s="43"/>
      <c r="AM40" s="43"/>
      <c r="AN40" s="43"/>
      <c r="AO40" s="43"/>
      <c r="AP40" s="43"/>
      <c r="AQ40" s="43"/>
      <c r="AR40" s="43"/>
      <c r="AS40" s="43"/>
      <c r="AT40" s="43"/>
      <c r="AU40" s="43"/>
      <c r="AV40" s="43"/>
      <c r="AW40" s="43"/>
    </row>
    <row r="41" spans="4:49" x14ac:dyDescent="0.4">
      <c r="E41" s="56" t="s">
        <v>203</v>
      </c>
      <c r="F41" s="56">
        <v>8790</v>
      </c>
      <c r="AG41" s="43"/>
      <c r="AH41" s="43"/>
      <c r="AI41" s="43"/>
      <c r="AJ41" s="43"/>
      <c r="AK41" s="43"/>
      <c r="AL41" s="43"/>
      <c r="AM41" s="43"/>
      <c r="AN41" s="43"/>
      <c r="AO41" s="43"/>
      <c r="AP41" s="43"/>
      <c r="AQ41" s="43"/>
      <c r="AR41" s="43"/>
      <c r="AS41" s="43"/>
      <c r="AT41" s="43"/>
      <c r="AU41" s="43"/>
      <c r="AV41" s="43"/>
      <c r="AW41" s="43"/>
    </row>
    <row r="42" spans="4:49" x14ac:dyDescent="0.4">
      <c r="E42" s="55" t="s">
        <v>206</v>
      </c>
      <c r="F42" s="55">
        <v>7255</v>
      </c>
      <c r="AG42" s="43"/>
      <c r="AH42" s="43"/>
      <c r="AI42" s="43"/>
      <c r="AJ42" s="43"/>
      <c r="AK42" s="43"/>
      <c r="AL42" s="43"/>
      <c r="AM42" s="43"/>
      <c r="AN42" s="43"/>
      <c r="AO42" s="43"/>
      <c r="AP42" s="43"/>
      <c r="AQ42" s="43"/>
      <c r="AR42" s="43"/>
      <c r="AS42" s="43"/>
      <c r="AT42" s="43"/>
      <c r="AU42" s="43"/>
      <c r="AV42" s="43"/>
      <c r="AW42" s="43"/>
    </row>
    <row r="43" spans="4:49" x14ac:dyDescent="0.4">
      <c r="E43" s="56" t="s">
        <v>202</v>
      </c>
      <c r="F43" s="56">
        <v>8173</v>
      </c>
      <c r="AG43" s="43"/>
      <c r="AH43" s="43"/>
      <c r="AI43" s="43"/>
      <c r="AJ43" s="43"/>
      <c r="AK43" s="43"/>
      <c r="AL43" s="43"/>
      <c r="AM43" s="43"/>
      <c r="AN43" s="43"/>
      <c r="AO43" s="43"/>
      <c r="AP43" s="43"/>
      <c r="AQ43" s="43"/>
      <c r="AR43" s="43"/>
      <c r="AS43" s="43"/>
      <c r="AT43" s="43"/>
      <c r="AU43" s="43"/>
      <c r="AV43" s="43"/>
      <c r="AW43" s="43"/>
    </row>
    <row r="44" spans="4:49" x14ac:dyDescent="0.4">
      <c r="E44" s="55" t="s">
        <v>208</v>
      </c>
      <c r="F44" s="55">
        <v>2369</v>
      </c>
      <c r="AG44" s="43"/>
      <c r="AH44" s="43"/>
      <c r="AI44" s="43"/>
      <c r="AJ44" s="43"/>
      <c r="AK44" s="43"/>
      <c r="AL44" s="43"/>
      <c r="AM44" s="43"/>
      <c r="AN44" s="43"/>
      <c r="AO44" s="43"/>
      <c r="AP44" s="43"/>
      <c r="AQ44" s="43"/>
      <c r="AR44" s="43"/>
      <c r="AS44" s="43"/>
      <c r="AT44" s="43"/>
      <c r="AU44" s="43"/>
      <c r="AV44" s="43"/>
      <c r="AW44" s="43"/>
    </row>
    <row r="45" spans="4:49" x14ac:dyDescent="0.4">
      <c r="E45" s="56" t="s">
        <v>853</v>
      </c>
      <c r="F45" s="56">
        <v>5672</v>
      </c>
      <c r="AG45" s="43"/>
      <c r="AH45" s="43"/>
      <c r="AI45" s="43"/>
      <c r="AJ45" s="43"/>
      <c r="AK45" s="43"/>
      <c r="AL45" s="43"/>
      <c r="AM45" s="43"/>
      <c r="AN45" s="43"/>
      <c r="AO45" s="43"/>
      <c r="AP45" s="43"/>
      <c r="AQ45" s="43"/>
      <c r="AR45" s="43"/>
      <c r="AS45" s="43"/>
      <c r="AT45" s="43"/>
      <c r="AU45" s="43"/>
      <c r="AV45" s="43"/>
      <c r="AW45" s="43"/>
    </row>
    <row r="46" spans="4:49" x14ac:dyDescent="0.4">
      <c r="AG46" s="43"/>
      <c r="AH46" s="43"/>
      <c r="AI46" s="43"/>
      <c r="AJ46" s="43"/>
      <c r="AK46" s="43"/>
      <c r="AL46" s="43"/>
      <c r="AM46" s="43"/>
      <c r="AN46" s="43"/>
      <c r="AO46" s="43"/>
      <c r="AP46" s="43"/>
      <c r="AQ46" s="43"/>
      <c r="AR46" s="43"/>
      <c r="AS46" s="43"/>
      <c r="AT46" s="43"/>
      <c r="AU46" s="43"/>
      <c r="AV46" s="43"/>
      <c r="AW46" s="43"/>
    </row>
    <row r="47" spans="4:49" x14ac:dyDescent="0.4">
      <c r="D47" s="12" t="str">
        <f ca="1">Controls!$C$157</f>
        <v>Taulukko 3</v>
      </c>
      <c r="AG47" s="43"/>
      <c r="AH47" s="43"/>
      <c r="AI47" s="43"/>
      <c r="AJ47" s="43"/>
      <c r="AK47" s="43"/>
      <c r="AL47" s="43"/>
      <c r="AM47" s="43"/>
      <c r="AN47" s="43"/>
      <c r="AO47" s="43"/>
      <c r="AP47" s="43"/>
      <c r="AQ47" s="43"/>
      <c r="AR47" s="43"/>
      <c r="AS47" s="43"/>
      <c r="AT47" s="43"/>
      <c r="AU47" s="43"/>
      <c r="AV47" s="43"/>
      <c r="AW47" s="43"/>
    </row>
    <row r="48" spans="4:49" x14ac:dyDescent="0.4">
      <c r="E48" s="31" t="str">
        <f ca="1">Controls!$C$158</f>
        <v>Maa</v>
      </c>
      <c r="F48" s="29" t="str">
        <f ca="1">Controls!$C$159</f>
        <v>Tuomarin numero</v>
      </c>
      <c r="AG48" s="43"/>
      <c r="AH48" s="43"/>
      <c r="AI48" s="43"/>
      <c r="AJ48" s="43"/>
      <c r="AK48" s="43"/>
      <c r="AL48" s="43"/>
      <c r="AM48" s="43"/>
      <c r="AN48" s="43"/>
      <c r="AO48" s="43"/>
      <c r="AP48" s="43"/>
      <c r="AQ48" s="43"/>
      <c r="AR48" s="43"/>
      <c r="AS48" s="43"/>
      <c r="AT48" s="43"/>
      <c r="AU48" s="43"/>
      <c r="AV48" s="43"/>
      <c r="AW48" s="43"/>
    </row>
    <row r="49" spans="5:49" x14ac:dyDescent="0.4">
      <c r="E49" s="52" t="s">
        <v>23</v>
      </c>
      <c r="F49" s="52" t="s">
        <v>746</v>
      </c>
      <c r="AG49" s="43"/>
      <c r="AH49" s="43"/>
      <c r="AI49" s="43"/>
      <c r="AJ49" s="43"/>
      <c r="AK49" s="43"/>
      <c r="AL49" s="43"/>
      <c r="AM49" s="43"/>
      <c r="AN49" s="43"/>
      <c r="AO49" s="43"/>
      <c r="AP49" s="43"/>
      <c r="AQ49" s="43"/>
      <c r="AR49" s="43"/>
      <c r="AS49" s="43"/>
      <c r="AT49" s="43"/>
      <c r="AU49" s="43"/>
      <c r="AV49" s="43"/>
      <c r="AW49" s="43"/>
    </row>
    <row r="50" spans="5:49" x14ac:dyDescent="0.4">
      <c r="E50" s="55" t="s">
        <v>272</v>
      </c>
      <c r="F50" s="55" t="s">
        <v>854</v>
      </c>
      <c r="AG50" s="43"/>
      <c r="AH50" s="43"/>
      <c r="AI50" s="43"/>
      <c r="AJ50" s="43"/>
      <c r="AK50" s="43"/>
      <c r="AL50" s="43"/>
      <c r="AM50" s="43"/>
      <c r="AN50" s="43"/>
      <c r="AO50" s="43"/>
      <c r="AP50" s="43"/>
      <c r="AQ50" s="43"/>
      <c r="AR50" s="43"/>
      <c r="AS50" s="43"/>
      <c r="AT50" s="43"/>
      <c r="AU50" s="43"/>
      <c r="AV50" s="43"/>
      <c r="AW50" s="43"/>
    </row>
    <row r="51" spans="5:49" x14ac:dyDescent="0.4">
      <c r="E51" s="56" t="s">
        <v>208</v>
      </c>
      <c r="F51" s="56" t="s">
        <v>855</v>
      </c>
      <c r="AG51" s="43"/>
      <c r="AH51" s="43"/>
      <c r="AI51" s="43"/>
      <c r="AJ51" s="43"/>
      <c r="AK51" s="43"/>
      <c r="AL51" s="43"/>
      <c r="AM51" s="43"/>
      <c r="AN51" s="43"/>
      <c r="AO51" s="43"/>
      <c r="AP51" s="43"/>
      <c r="AQ51" s="43"/>
      <c r="AR51" s="43"/>
      <c r="AS51" s="43"/>
      <c r="AT51" s="43"/>
      <c r="AU51" s="43"/>
      <c r="AV51" s="43"/>
      <c r="AW51" s="43"/>
    </row>
    <row r="52" spans="5:49" x14ac:dyDescent="0.4">
      <c r="E52" s="55" t="s">
        <v>273</v>
      </c>
      <c r="F52" s="55" t="s">
        <v>856</v>
      </c>
      <c r="AG52" s="43"/>
      <c r="AH52" s="43"/>
      <c r="AI52" s="43"/>
      <c r="AJ52" s="43"/>
      <c r="AK52" s="43"/>
      <c r="AL52" s="43"/>
      <c r="AM52" s="43"/>
      <c r="AN52" s="43"/>
      <c r="AO52" s="43"/>
      <c r="AP52" s="43"/>
      <c r="AQ52" s="43"/>
      <c r="AR52" s="43"/>
      <c r="AS52" s="43"/>
      <c r="AT52" s="43"/>
      <c r="AU52" s="43"/>
      <c r="AV52" s="43"/>
      <c r="AW52" s="43"/>
    </row>
    <row r="53" spans="5:49" x14ac:dyDescent="0.4">
      <c r="E53" s="56" t="s">
        <v>208</v>
      </c>
      <c r="F53" s="56" t="s">
        <v>857</v>
      </c>
      <c r="AG53" s="43"/>
      <c r="AH53" s="43"/>
      <c r="AI53" s="43"/>
      <c r="AJ53" s="43"/>
      <c r="AK53" s="43"/>
      <c r="AL53" s="43"/>
      <c r="AM53" s="43"/>
      <c r="AN53" s="43"/>
      <c r="AO53" s="43"/>
      <c r="AP53" s="43"/>
      <c r="AQ53" s="43"/>
      <c r="AR53" s="43"/>
      <c r="AS53" s="43"/>
      <c r="AT53" s="43"/>
      <c r="AU53" s="43"/>
      <c r="AV53" s="43"/>
      <c r="AW53" s="43"/>
    </row>
    <row r="54" spans="5:49" x14ac:dyDescent="0.4">
      <c r="E54" s="55" t="s">
        <v>203</v>
      </c>
      <c r="F54" s="55" t="s">
        <v>858</v>
      </c>
      <c r="AG54" s="43"/>
      <c r="AH54" s="43"/>
      <c r="AI54" s="43"/>
      <c r="AJ54" s="43"/>
      <c r="AK54" s="43"/>
      <c r="AL54" s="43"/>
      <c r="AM54" s="43"/>
      <c r="AN54" s="43"/>
      <c r="AO54" s="43"/>
      <c r="AP54" s="43"/>
      <c r="AQ54" s="43"/>
      <c r="AR54" s="43"/>
      <c r="AS54" s="43"/>
      <c r="AT54" s="43"/>
      <c r="AU54" s="43"/>
      <c r="AV54" s="43"/>
      <c r="AW54" s="43"/>
    </row>
    <row r="55" spans="5:49" x14ac:dyDescent="0.4">
      <c r="E55" s="15"/>
      <c r="F55" s="15"/>
      <c r="AG55" s="43"/>
      <c r="AH55" s="43"/>
      <c r="AI55" s="43"/>
      <c r="AJ55" s="43"/>
      <c r="AK55" s="43"/>
      <c r="AL55" s="43"/>
      <c r="AM55" s="43"/>
      <c r="AN55" s="43"/>
      <c r="AO55" s="43"/>
      <c r="AP55" s="43"/>
      <c r="AQ55" s="43"/>
      <c r="AR55" s="43"/>
      <c r="AS55" s="43"/>
      <c r="AT55" s="43"/>
      <c r="AU55" s="43"/>
      <c r="AV55" s="43"/>
      <c r="AW55" s="43"/>
    </row>
    <row r="56" spans="5:49" x14ac:dyDescent="0.4">
      <c r="E56" s="15"/>
      <c r="F56" s="15"/>
      <c r="AG56" s="43"/>
      <c r="AH56" s="43"/>
      <c r="AI56" s="43"/>
      <c r="AJ56" s="43"/>
      <c r="AK56" s="43"/>
      <c r="AL56" s="43"/>
      <c r="AM56" s="43"/>
      <c r="AN56" s="43"/>
      <c r="AO56" s="43"/>
      <c r="AP56" s="43"/>
      <c r="AQ56" s="43"/>
      <c r="AR56" s="43"/>
      <c r="AS56" s="43"/>
      <c r="AT56" s="43"/>
      <c r="AU56" s="43"/>
      <c r="AV56" s="43"/>
      <c r="AW56" s="43"/>
    </row>
    <row r="57" spans="5:49" x14ac:dyDescent="0.4">
      <c r="E57" s="15"/>
      <c r="F57" s="15"/>
      <c r="AG57" s="43"/>
      <c r="AH57" s="43"/>
      <c r="AI57" s="43"/>
      <c r="AJ57" s="43"/>
      <c r="AK57" s="43"/>
      <c r="AL57" s="43"/>
      <c r="AM57" s="43"/>
      <c r="AN57" s="43"/>
      <c r="AO57" s="43"/>
      <c r="AP57" s="43"/>
      <c r="AQ57" s="43"/>
      <c r="AR57" s="43"/>
      <c r="AS57" s="43"/>
      <c r="AT57" s="43"/>
      <c r="AU57" s="43"/>
      <c r="AV57" s="43"/>
      <c r="AW57" s="43"/>
    </row>
    <row r="58" spans="5:49" x14ac:dyDescent="0.4">
      <c r="AG58" s="43"/>
      <c r="AH58" s="43"/>
      <c r="AI58" s="43"/>
      <c r="AJ58" s="43"/>
      <c r="AK58" s="43"/>
      <c r="AL58" s="43"/>
      <c r="AM58" s="43"/>
      <c r="AN58" s="43"/>
      <c r="AO58" s="43"/>
      <c r="AP58" s="43"/>
      <c r="AQ58" s="43"/>
      <c r="AR58" s="43"/>
      <c r="AS58" s="43"/>
      <c r="AT58" s="43"/>
      <c r="AU58" s="43"/>
      <c r="AV58" s="43"/>
      <c r="AW58" s="43"/>
    </row>
    <row r="59" spans="5:49" x14ac:dyDescent="0.4">
      <c r="AG59" s="43"/>
      <c r="AH59" s="43"/>
      <c r="AI59" s="43"/>
      <c r="AJ59" s="43"/>
      <c r="AK59" s="43"/>
      <c r="AL59" s="43"/>
      <c r="AM59" s="43"/>
      <c r="AN59" s="43"/>
      <c r="AO59" s="43"/>
      <c r="AP59" s="43"/>
      <c r="AQ59" s="43"/>
      <c r="AR59" s="43"/>
      <c r="AS59" s="43"/>
      <c r="AT59" s="43"/>
      <c r="AU59" s="43"/>
      <c r="AV59" s="43"/>
      <c r="AW59" s="43"/>
    </row>
    <row r="60" spans="5:49" x14ac:dyDescent="0.4">
      <c r="AG60" s="43"/>
      <c r="AH60" s="43"/>
      <c r="AI60" s="43"/>
      <c r="AJ60" s="43"/>
      <c r="AK60" s="43"/>
      <c r="AL60" s="43"/>
      <c r="AM60" s="43"/>
      <c r="AN60" s="43"/>
      <c r="AO60" s="43"/>
      <c r="AP60" s="43"/>
      <c r="AQ60" s="43"/>
      <c r="AR60" s="43"/>
      <c r="AS60" s="43"/>
      <c r="AT60" s="43"/>
      <c r="AU60" s="43"/>
      <c r="AV60" s="43"/>
      <c r="AW60" s="43"/>
    </row>
    <row r="61" spans="5:49" x14ac:dyDescent="0.4">
      <c r="AG61" s="43"/>
      <c r="AH61" s="43"/>
      <c r="AI61" s="43"/>
      <c r="AJ61" s="43"/>
      <c r="AK61" s="43"/>
      <c r="AL61" s="43"/>
      <c r="AM61" s="43"/>
      <c r="AN61" s="43"/>
      <c r="AO61" s="43"/>
      <c r="AP61" s="43"/>
      <c r="AQ61" s="43"/>
      <c r="AR61" s="43"/>
      <c r="AS61" s="43"/>
      <c r="AT61" s="43"/>
      <c r="AU61" s="43"/>
      <c r="AV61" s="43"/>
      <c r="AW61" s="43"/>
    </row>
    <row r="62" spans="5:49" x14ac:dyDescent="0.4">
      <c r="AG62" s="43"/>
      <c r="AH62" s="43"/>
      <c r="AI62" s="43"/>
      <c r="AJ62" s="43"/>
      <c r="AK62" s="43"/>
      <c r="AL62" s="43"/>
      <c r="AM62" s="43"/>
      <c r="AN62" s="43"/>
      <c r="AO62" s="43"/>
      <c r="AP62" s="43"/>
      <c r="AQ62" s="43"/>
      <c r="AR62" s="43"/>
      <c r="AS62" s="43"/>
      <c r="AT62" s="43"/>
      <c r="AU62" s="43"/>
      <c r="AV62" s="43"/>
      <c r="AW62" s="43"/>
    </row>
    <row r="63" spans="5:49" x14ac:dyDescent="0.4">
      <c r="AG63" s="43"/>
      <c r="AH63" s="43"/>
      <c r="AI63" s="43"/>
      <c r="AJ63" s="43"/>
      <c r="AK63" s="43"/>
      <c r="AL63" s="43"/>
      <c r="AM63" s="43"/>
      <c r="AN63" s="43"/>
      <c r="AO63" s="43"/>
      <c r="AP63" s="43"/>
      <c r="AQ63" s="43"/>
      <c r="AR63" s="43"/>
      <c r="AS63" s="43"/>
      <c r="AT63" s="43"/>
      <c r="AU63" s="43"/>
      <c r="AV63" s="43"/>
      <c r="AW63" s="43"/>
    </row>
    <row r="64" spans="5:49" x14ac:dyDescent="0.4">
      <c r="AG64" s="43"/>
      <c r="AH64" s="43"/>
      <c r="AI64" s="43"/>
      <c r="AJ64" s="43"/>
      <c r="AK64" s="43"/>
      <c r="AL64" s="43"/>
      <c r="AM64" s="43"/>
      <c r="AN64" s="43"/>
      <c r="AO64" s="43"/>
      <c r="AP64" s="43"/>
      <c r="AQ64" s="43"/>
      <c r="AR64" s="43"/>
      <c r="AS64" s="43"/>
      <c r="AT64" s="43"/>
      <c r="AU64" s="43"/>
      <c r="AV64" s="43"/>
      <c r="AW64" s="43"/>
    </row>
    <row r="65" spans="33:49" x14ac:dyDescent="0.4">
      <c r="AG65" s="43"/>
      <c r="AH65" s="43"/>
      <c r="AI65" s="43"/>
      <c r="AJ65" s="43"/>
      <c r="AK65" s="43"/>
      <c r="AL65" s="43"/>
      <c r="AM65" s="43"/>
      <c r="AN65" s="43"/>
      <c r="AO65" s="43"/>
      <c r="AP65" s="43"/>
      <c r="AQ65" s="43"/>
      <c r="AR65" s="43"/>
      <c r="AS65" s="43"/>
      <c r="AT65" s="43"/>
      <c r="AU65" s="43"/>
      <c r="AV65" s="43"/>
      <c r="AW65" s="43"/>
    </row>
    <row r="66" spans="33:49" x14ac:dyDescent="0.4">
      <c r="AG66" s="43"/>
      <c r="AH66" s="43"/>
      <c r="AI66" s="43"/>
      <c r="AJ66" s="43"/>
      <c r="AK66" s="43"/>
      <c r="AL66" s="43"/>
      <c r="AM66" s="43"/>
      <c r="AN66" s="43"/>
      <c r="AO66" s="43"/>
      <c r="AP66" s="43"/>
      <c r="AQ66" s="43"/>
      <c r="AR66" s="43"/>
      <c r="AS66" s="43"/>
      <c r="AT66" s="43"/>
      <c r="AU66" s="43"/>
      <c r="AV66" s="43"/>
      <c r="AW66" s="43"/>
    </row>
    <row r="67" spans="33:49" x14ac:dyDescent="0.4">
      <c r="AG67" s="43"/>
      <c r="AH67" s="43"/>
      <c r="AI67" s="43"/>
      <c r="AJ67" s="43"/>
      <c r="AK67" s="43"/>
      <c r="AL67" s="43"/>
      <c r="AM67" s="43"/>
      <c r="AN67" s="43"/>
      <c r="AO67" s="43"/>
      <c r="AP67" s="43"/>
      <c r="AQ67" s="43"/>
      <c r="AR67" s="43"/>
      <c r="AS67" s="43"/>
      <c r="AT67" s="43"/>
      <c r="AU67" s="43"/>
      <c r="AV67" s="43"/>
      <c r="AW67" s="43"/>
    </row>
    <row r="68" spans="33:49" x14ac:dyDescent="0.4">
      <c r="AG68" s="43"/>
      <c r="AH68" s="43"/>
      <c r="AI68" s="43"/>
      <c r="AJ68" s="43"/>
      <c r="AK68" s="43"/>
      <c r="AL68" s="43"/>
      <c r="AM68" s="43"/>
      <c r="AN68" s="43"/>
      <c r="AO68" s="43"/>
      <c r="AP68" s="43"/>
      <c r="AQ68" s="43"/>
      <c r="AR68" s="43"/>
      <c r="AS68" s="43"/>
      <c r="AT68" s="43"/>
      <c r="AU68" s="43"/>
      <c r="AV68" s="43"/>
      <c r="AW68" s="43"/>
    </row>
    <row r="69" spans="33:49" x14ac:dyDescent="0.4">
      <c r="AG69" s="43"/>
      <c r="AH69" s="43"/>
      <c r="AI69" s="43"/>
      <c r="AJ69" s="43"/>
      <c r="AK69" s="43"/>
      <c r="AL69" s="43"/>
      <c r="AM69" s="43"/>
      <c r="AN69" s="43"/>
      <c r="AO69" s="43"/>
      <c r="AP69" s="43"/>
      <c r="AQ69" s="43"/>
      <c r="AR69" s="43"/>
      <c r="AS69" s="43"/>
      <c r="AT69" s="43"/>
      <c r="AU69" s="43"/>
      <c r="AV69" s="43"/>
      <c r="AW69" s="43"/>
    </row>
    <row r="70" spans="33:49" x14ac:dyDescent="0.4">
      <c r="AG70" s="43"/>
      <c r="AH70" s="43"/>
      <c r="AI70" s="43"/>
      <c r="AJ70" s="43"/>
      <c r="AK70" s="43"/>
      <c r="AL70" s="43"/>
      <c r="AM70" s="43"/>
      <c r="AN70" s="43"/>
      <c r="AO70" s="43"/>
      <c r="AP70" s="43"/>
      <c r="AQ70" s="43"/>
      <c r="AR70" s="43"/>
      <c r="AS70" s="43"/>
      <c r="AT70" s="43"/>
      <c r="AU70" s="43"/>
      <c r="AV70" s="43"/>
      <c r="AW70" s="43"/>
    </row>
    <row r="71" spans="33:49" x14ac:dyDescent="0.4">
      <c r="AG71" s="43"/>
      <c r="AH71" s="43"/>
      <c r="AI71" s="43"/>
      <c r="AJ71" s="43"/>
      <c r="AK71" s="43"/>
      <c r="AL71" s="43"/>
      <c r="AM71" s="43"/>
      <c r="AN71" s="43"/>
      <c r="AO71" s="43"/>
      <c r="AP71" s="43"/>
      <c r="AQ71" s="43"/>
      <c r="AR71" s="43"/>
      <c r="AS71" s="43"/>
      <c r="AT71" s="43"/>
      <c r="AU71" s="43"/>
      <c r="AV71" s="43"/>
      <c r="AW71" s="43"/>
    </row>
    <row r="72" spans="33:49" x14ac:dyDescent="0.4">
      <c r="AG72" s="43"/>
      <c r="AH72" s="43"/>
      <c r="AI72" s="43"/>
      <c r="AJ72" s="43"/>
      <c r="AK72" s="43"/>
      <c r="AL72" s="43"/>
      <c r="AM72" s="43"/>
      <c r="AN72" s="43"/>
      <c r="AO72" s="43"/>
      <c r="AP72" s="43"/>
      <c r="AQ72" s="43"/>
      <c r="AR72" s="43"/>
      <c r="AS72" s="43"/>
      <c r="AT72" s="43"/>
      <c r="AU72" s="43"/>
      <c r="AV72" s="43"/>
      <c r="AW72" s="43"/>
    </row>
    <row r="73" spans="33:49" x14ac:dyDescent="0.4">
      <c r="AG73" s="43"/>
      <c r="AH73" s="43"/>
      <c r="AI73" s="43"/>
      <c r="AJ73" s="43"/>
      <c r="AK73" s="43"/>
      <c r="AL73" s="43"/>
      <c r="AM73" s="43"/>
      <c r="AN73" s="43"/>
      <c r="AO73" s="43"/>
      <c r="AP73" s="43"/>
      <c r="AQ73" s="43"/>
      <c r="AR73" s="43"/>
      <c r="AS73" s="43"/>
      <c r="AT73" s="43"/>
      <c r="AU73" s="43"/>
      <c r="AV73" s="43"/>
      <c r="AW73" s="43"/>
    </row>
    <row r="74" spans="33:49" x14ac:dyDescent="0.4">
      <c r="AG74" s="43"/>
      <c r="AH74" s="43"/>
      <c r="AI74" s="43"/>
      <c r="AJ74" s="43"/>
      <c r="AK74" s="43"/>
      <c r="AL74" s="43"/>
      <c r="AM74" s="43"/>
      <c r="AN74" s="43"/>
      <c r="AO74" s="43"/>
      <c r="AP74" s="43"/>
      <c r="AQ74" s="43"/>
      <c r="AR74" s="43"/>
      <c r="AS74" s="43"/>
      <c r="AT74" s="43"/>
      <c r="AU74" s="43"/>
      <c r="AV74" s="43"/>
      <c r="AW74" s="43"/>
    </row>
    <row r="75" spans="33:49" x14ac:dyDescent="0.4">
      <c r="AG75" s="43"/>
      <c r="AH75" s="43"/>
      <c r="AI75" s="43"/>
      <c r="AJ75" s="43"/>
      <c r="AK75" s="43"/>
      <c r="AL75" s="43"/>
      <c r="AM75" s="43"/>
      <c r="AN75" s="43"/>
      <c r="AO75" s="43"/>
      <c r="AP75" s="43"/>
      <c r="AQ75" s="43"/>
      <c r="AR75" s="43"/>
      <c r="AS75" s="43"/>
      <c r="AT75" s="43"/>
      <c r="AU75" s="43"/>
      <c r="AV75" s="43"/>
      <c r="AW75" s="43"/>
    </row>
    <row r="76" spans="33:49" x14ac:dyDescent="0.4">
      <c r="AG76" s="43"/>
      <c r="AH76" s="43"/>
      <c r="AI76" s="43"/>
      <c r="AJ76" s="43"/>
      <c r="AK76" s="43"/>
      <c r="AL76" s="43"/>
      <c r="AM76" s="43"/>
      <c r="AN76" s="43"/>
      <c r="AO76" s="43"/>
      <c r="AP76" s="43"/>
      <c r="AQ76" s="43"/>
      <c r="AR76" s="43"/>
      <c r="AS76" s="43"/>
      <c r="AT76" s="43"/>
      <c r="AU76" s="43"/>
      <c r="AV76" s="43"/>
      <c r="AW76" s="43"/>
    </row>
    <row r="77" spans="33:49" x14ac:dyDescent="0.4">
      <c r="AG77" s="43"/>
      <c r="AH77" s="43"/>
      <c r="AI77" s="43"/>
      <c r="AJ77" s="43"/>
      <c r="AK77" s="43"/>
      <c r="AL77" s="43"/>
      <c r="AM77" s="43"/>
      <c r="AN77" s="43"/>
      <c r="AO77" s="43"/>
      <c r="AP77" s="43"/>
      <c r="AQ77" s="43"/>
      <c r="AR77" s="43"/>
      <c r="AS77" s="43"/>
      <c r="AT77" s="43"/>
      <c r="AU77" s="43"/>
      <c r="AV77" s="43"/>
      <c r="AW77" s="43"/>
    </row>
    <row r="78" spans="33:49" x14ac:dyDescent="0.4">
      <c r="AG78" s="43"/>
      <c r="AH78" s="43"/>
      <c r="AI78" s="43"/>
      <c r="AJ78" s="43"/>
      <c r="AK78" s="43"/>
      <c r="AL78" s="43"/>
      <c r="AM78" s="43"/>
      <c r="AN78" s="43"/>
      <c r="AO78" s="43"/>
      <c r="AP78" s="43"/>
      <c r="AQ78" s="43"/>
      <c r="AR78" s="43"/>
      <c r="AS78" s="43"/>
      <c r="AT78" s="43"/>
      <c r="AU78" s="43"/>
      <c r="AV78" s="43"/>
      <c r="AW78" s="43"/>
    </row>
    <row r="79" spans="33:49" x14ac:dyDescent="0.4">
      <c r="AG79" s="43"/>
      <c r="AH79" s="43"/>
      <c r="AI79" s="43"/>
      <c r="AJ79" s="43"/>
      <c r="AK79" s="43"/>
      <c r="AL79" s="43"/>
      <c r="AM79" s="43"/>
      <c r="AN79" s="43"/>
      <c r="AO79" s="43"/>
      <c r="AP79" s="43"/>
      <c r="AQ79" s="43"/>
      <c r="AR79" s="43"/>
      <c r="AS79" s="43"/>
      <c r="AT79" s="43"/>
      <c r="AU79" s="43"/>
      <c r="AV79" s="43"/>
      <c r="AW79" s="43"/>
    </row>
    <row r="80" spans="33:49" x14ac:dyDescent="0.4">
      <c r="AG80" s="43"/>
      <c r="AH80" s="43"/>
      <c r="AI80" s="43"/>
      <c r="AJ80" s="43"/>
      <c r="AK80" s="43"/>
      <c r="AL80" s="43"/>
      <c r="AM80" s="43"/>
      <c r="AN80" s="43"/>
      <c r="AO80" s="43"/>
      <c r="AP80" s="43"/>
      <c r="AQ80" s="43"/>
      <c r="AR80" s="43"/>
      <c r="AS80" s="43"/>
      <c r="AT80" s="43"/>
      <c r="AU80" s="43"/>
      <c r="AV80" s="43"/>
      <c r="AW80" s="43"/>
    </row>
    <row r="81" spans="33:49" x14ac:dyDescent="0.4">
      <c r="AG81" s="43"/>
      <c r="AH81" s="43"/>
      <c r="AI81" s="43"/>
      <c r="AJ81" s="43"/>
      <c r="AK81" s="43"/>
      <c r="AL81" s="43"/>
      <c r="AM81" s="43"/>
      <c r="AN81" s="43"/>
      <c r="AO81" s="43"/>
      <c r="AP81" s="43"/>
      <c r="AQ81" s="43"/>
      <c r="AR81" s="43"/>
      <c r="AS81" s="43"/>
      <c r="AT81" s="43"/>
      <c r="AU81" s="43"/>
      <c r="AV81" s="43"/>
      <c r="AW81" s="43"/>
    </row>
    <row r="82" spans="33:49" x14ac:dyDescent="0.4">
      <c r="AG82" s="43"/>
      <c r="AH82" s="43"/>
      <c r="AI82" s="43"/>
      <c r="AJ82" s="43"/>
      <c r="AK82" s="43"/>
      <c r="AL82" s="43"/>
      <c r="AM82" s="43"/>
      <c r="AN82" s="43"/>
      <c r="AO82" s="43"/>
      <c r="AP82" s="43"/>
      <c r="AQ82" s="43"/>
      <c r="AR82" s="43"/>
      <c r="AS82" s="43"/>
      <c r="AT82" s="43"/>
      <c r="AU82" s="43"/>
      <c r="AV82" s="43"/>
      <c r="AW82" s="43"/>
    </row>
    <row r="83" spans="33:49" x14ac:dyDescent="0.4">
      <c r="AG83" s="43"/>
      <c r="AH83" s="43"/>
      <c r="AI83" s="43"/>
      <c r="AJ83" s="43"/>
      <c r="AK83" s="43"/>
      <c r="AL83" s="43"/>
      <c r="AM83" s="43"/>
      <c r="AN83" s="43"/>
      <c r="AO83" s="43"/>
      <c r="AP83" s="43"/>
      <c r="AQ83" s="43"/>
      <c r="AR83" s="43"/>
      <c r="AS83" s="43"/>
      <c r="AT83" s="43"/>
      <c r="AU83" s="43"/>
      <c r="AV83" s="43"/>
      <c r="AW83" s="43"/>
    </row>
    <row r="84" spans="33:49" x14ac:dyDescent="0.4">
      <c r="AG84" s="43"/>
      <c r="AH84" s="43"/>
      <c r="AI84" s="43"/>
      <c r="AJ84" s="43"/>
      <c r="AK84" s="43"/>
      <c r="AL84" s="43"/>
      <c r="AM84" s="43"/>
      <c r="AN84" s="43"/>
      <c r="AO84" s="43"/>
      <c r="AP84" s="43"/>
      <c r="AQ84" s="43"/>
      <c r="AR84" s="43"/>
      <c r="AS84" s="43"/>
      <c r="AT84" s="43"/>
      <c r="AU84" s="43"/>
      <c r="AV84" s="43"/>
      <c r="AW84" s="43"/>
    </row>
    <row r="85" spans="33:49" x14ac:dyDescent="0.4">
      <c r="AG85" s="43"/>
      <c r="AH85" s="43"/>
      <c r="AI85" s="43"/>
      <c r="AJ85" s="43"/>
      <c r="AK85" s="43"/>
      <c r="AL85" s="43"/>
      <c r="AM85" s="43"/>
      <c r="AN85" s="43"/>
      <c r="AO85" s="43"/>
      <c r="AP85" s="43"/>
      <c r="AQ85" s="43"/>
      <c r="AR85" s="43"/>
      <c r="AS85" s="43"/>
      <c r="AT85" s="43"/>
      <c r="AU85" s="43"/>
      <c r="AV85" s="43"/>
      <c r="AW85" s="43"/>
    </row>
    <row r="86" spans="33:49" x14ac:dyDescent="0.4">
      <c r="AG86" s="43"/>
      <c r="AH86" s="43"/>
      <c r="AI86" s="43"/>
      <c r="AJ86" s="43"/>
      <c r="AK86" s="43"/>
      <c r="AL86" s="43"/>
      <c r="AM86" s="43"/>
      <c r="AN86" s="43"/>
      <c r="AO86" s="43"/>
      <c r="AP86" s="43"/>
      <c r="AQ86" s="43"/>
      <c r="AR86" s="43"/>
      <c r="AS86" s="43"/>
      <c r="AT86" s="43"/>
      <c r="AU86" s="43"/>
      <c r="AV86" s="43"/>
      <c r="AW86" s="43"/>
    </row>
    <row r="87" spans="33:49" x14ac:dyDescent="0.4">
      <c r="AG87" s="43"/>
      <c r="AH87" s="43"/>
      <c r="AI87" s="43"/>
      <c r="AJ87" s="43"/>
      <c r="AK87" s="43"/>
      <c r="AL87" s="43"/>
      <c r="AM87" s="43"/>
      <c r="AN87" s="43"/>
      <c r="AO87" s="43"/>
      <c r="AP87" s="43"/>
      <c r="AQ87" s="43"/>
      <c r="AR87" s="43"/>
      <c r="AS87" s="43"/>
      <c r="AT87" s="43"/>
      <c r="AU87" s="43"/>
      <c r="AV87" s="43"/>
      <c r="AW87" s="43"/>
    </row>
    <row r="88" spans="33:49" x14ac:dyDescent="0.4">
      <c r="AG88" s="43"/>
      <c r="AH88" s="43"/>
      <c r="AI88" s="43"/>
      <c r="AJ88" s="43"/>
      <c r="AK88" s="43"/>
      <c r="AL88" s="43"/>
      <c r="AM88" s="43"/>
      <c r="AN88" s="43"/>
      <c r="AO88" s="43"/>
      <c r="AP88" s="43"/>
      <c r="AQ88" s="43"/>
      <c r="AR88" s="43"/>
      <c r="AS88" s="43"/>
      <c r="AT88" s="43"/>
      <c r="AU88" s="43"/>
      <c r="AV88" s="43"/>
      <c r="AW88" s="43"/>
    </row>
    <row r="89" spans="33:49" x14ac:dyDescent="0.4">
      <c r="AG89" s="43"/>
      <c r="AH89" s="43"/>
      <c r="AI89" s="43"/>
      <c r="AJ89" s="43"/>
      <c r="AK89" s="43"/>
      <c r="AL89" s="43"/>
      <c r="AM89" s="43"/>
      <c r="AN89" s="43"/>
      <c r="AO89" s="43"/>
      <c r="AP89" s="43"/>
      <c r="AQ89" s="43"/>
      <c r="AR89" s="43"/>
      <c r="AS89" s="43"/>
      <c r="AT89" s="43"/>
      <c r="AU89" s="43"/>
      <c r="AV89" s="43"/>
      <c r="AW89" s="43"/>
    </row>
    <row r="90" spans="33:49" x14ac:dyDescent="0.4">
      <c r="AG90" s="43"/>
      <c r="AH90" s="43"/>
      <c r="AI90" s="43"/>
      <c r="AJ90" s="43"/>
      <c r="AK90" s="43"/>
      <c r="AL90" s="43"/>
      <c r="AM90" s="43"/>
      <c r="AN90" s="43"/>
      <c r="AO90" s="43"/>
      <c r="AP90" s="43"/>
      <c r="AQ90" s="43"/>
      <c r="AR90" s="43"/>
      <c r="AS90" s="43"/>
      <c r="AT90" s="43"/>
      <c r="AU90" s="43"/>
      <c r="AV90" s="43"/>
      <c r="AW90" s="43"/>
    </row>
    <row r="91" spans="33:49" x14ac:dyDescent="0.4">
      <c r="AG91" s="43"/>
      <c r="AH91" s="43"/>
      <c r="AI91" s="43"/>
      <c r="AJ91" s="43"/>
      <c r="AK91" s="43"/>
      <c r="AL91" s="43"/>
      <c r="AM91" s="43"/>
      <c r="AN91" s="43"/>
      <c r="AO91" s="43"/>
      <c r="AP91" s="43"/>
      <c r="AQ91" s="43"/>
      <c r="AR91" s="43"/>
      <c r="AS91" s="43"/>
      <c r="AT91" s="43"/>
      <c r="AU91" s="43"/>
      <c r="AV91" s="43"/>
      <c r="AW91" s="43"/>
    </row>
    <row r="92" spans="33:49" x14ac:dyDescent="0.4">
      <c r="AG92" s="43"/>
      <c r="AH92" s="43"/>
      <c r="AI92" s="43"/>
      <c r="AJ92" s="43"/>
      <c r="AK92" s="43"/>
      <c r="AL92" s="43"/>
      <c r="AM92" s="43"/>
      <c r="AN92" s="43"/>
      <c r="AO92" s="43"/>
      <c r="AP92" s="43"/>
      <c r="AQ92" s="43"/>
      <c r="AR92" s="43"/>
      <c r="AS92" s="43"/>
      <c r="AT92" s="43"/>
      <c r="AU92" s="43"/>
      <c r="AV92" s="43"/>
      <c r="AW92" s="43"/>
    </row>
    <row r="93" spans="33:49" x14ac:dyDescent="0.4">
      <c r="AG93" s="43"/>
      <c r="AH93" s="43"/>
      <c r="AI93" s="43"/>
      <c r="AJ93" s="43"/>
      <c r="AK93" s="43"/>
      <c r="AL93" s="43"/>
      <c r="AM93" s="43"/>
      <c r="AN93" s="43"/>
      <c r="AO93" s="43"/>
      <c r="AP93" s="43"/>
      <c r="AQ93" s="43"/>
      <c r="AR93" s="43"/>
      <c r="AS93" s="43"/>
      <c r="AT93" s="43"/>
      <c r="AU93" s="43"/>
      <c r="AV93" s="43"/>
      <c r="AW93" s="43"/>
    </row>
    <row r="94" spans="33:49" x14ac:dyDescent="0.4">
      <c r="AG94" s="43"/>
      <c r="AH94" s="43"/>
      <c r="AI94" s="43"/>
      <c r="AJ94" s="43"/>
      <c r="AK94" s="43"/>
      <c r="AL94" s="43"/>
      <c r="AM94" s="43"/>
      <c r="AN94" s="43"/>
      <c r="AO94" s="43"/>
      <c r="AP94" s="43"/>
      <c r="AQ94" s="43"/>
      <c r="AR94" s="43"/>
      <c r="AS94" s="43"/>
      <c r="AT94" s="43"/>
      <c r="AU94" s="43"/>
      <c r="AV94" s="43"/>
      <c r="AW94" s="43"/>
    </row>
    <row r="95" spans="33:49" x14ac:dyDescent="0.4">
      <c r="AG95" s="43"/>
      <c r="AH95" s="43"/>
      <c r="AI95" s="43"/>
      <c r="AJ95" s="43"/>
      <c r="AK95" s="43"/>
      <c r="AL95" s="43"/>
      <c r="AM95" s="43"/>
      <c r="AN95" s="43"/>
      <c r="AO95" s="43"/>
      <c r="AP95" s="43"/>
      <c r="AQ95" s="43"/>
      <c r="AR95" s="43"/>
      <c r="AS95" s="43"/>
      <c r="AT95" s="43"/>
      <c r="AU95" s="43"/>
      <c r="AV95" s="43"/>
      <c r="AW95" s="43"/>
    </row>
    <row r="96" spans="33:49" x14ac:dyDescent="0.4">
      <c r="AG96" s="43"/>
      <c r="AH96" s="43"/>
      <c r="AI96" s="43"/>
      <c r="AJ96" s="43"/>
      <c r="AK96" s="43"/>
      <c r="AL96" s="43"/>
      <c r="AM96" s="43"/>
      <c r="AN96" s="43"/>
      <c r="AO96" s="43"/>
      <c r="AP96" s="43"/>
      <c r="AQ96" s="43"/>
      <c r="AR96" s="43"/>
      <c r="AS96" s="43"/>
      <c r="AT96" s="43"/>
      <c r="AU96" s="43"/>
      <c r="AV96" s="43"/>
      <c r="AW96" s="43"/>
    </row>
    <row r="97" spans="33:49" x14ac:dyDescent="0.4">
      <c r="AG97" s="43"/>
      <c r="AH97" s="43"/>
      <c r="AI97" s="43"/>
      <c r="AJ97" s="43"/>
      <c r="AK97" s="43"/>
      <c r="AL97" s="43"/>
      <c r="AM97" s="43"/>
      <c r="AN97" s="43"/>
      <c r="AO97" s="43"/>
      <c r="AP97" s="43"/>
      <c r="AQ97" s="43"/>
      <c r="AR97" s="43"/>
      <c r="AS97" s="43"/>
      <c r="AT97" s="43"/>
      <c r="AU97" s="43"/>
      <c r="AV97" s="43"/>
      <c r="AW97" s="43"/>
    </row>
    <row r="98" spans="33:49" x14ac:dyDescent="0.4">
      <c r="AG98" s="43"/>
      <c r="AH98" s="43"/>
      <c r="AI98" s="43"/>
      <c r="AJ98" s="43"/>
      <c r="AK98" s="43"/>
      <c r="AL98" s="43"/>
      <c r="AM98" s="43"/>
      <c r="AN98" s="43"/>
      <c r="AO98" s="43"/>
      <c r="AP98" s="43"/>
      <c r="AQ98" s="43"/>
      <c r="AR98" s="43"/>
      <c r="AS98" s="43"/>
      <c r="AT98" s="43"/>
      <c r="AU98" s="43"/>
      <c r="AV98" s="43"/>
      <c r="AW98" s="43"/>
    </row>
    <row r="99" spans="33:49" x14ac:dyDescent="0.4">
      <c r="AG99" s="43"/>
      <c r="AH99" s="43"/>
      <c r="AI99" s="43"/>
      <c r="AJ99" s="43"/>
      <c r="AK99" s="43"/>
      <c r="AL99" s="43"/>
      <c r="AM99" s="43"/>
      <c r="AN99" s="43"/>
      <c r="AO99" s="43"/>
      <c r="AP99" s="43"/>
      <c r="AQ99" s="43"/>
      <c r="AR99" s="43"/>
      <c r="AS99" s="43"/>
      <c r="AT99" s="43"/>
      <c r="AU99" s="43"/>
      <c r="AV99" s="43"/>
      <c r="AW99" s="43"/>
    </row>
    <row r="100" spans="33:49" x14ac:dyDescent="0.4">
      <c r="AG100" s="43"/>
      <c r="AH100" s="43"/>
      <c r="AI100" s="43"/>
      <c r="AJ100" s="43"/>
      <c r="AK100" s="43"/>
      <c r="AL100" s="43"/>
      <c r="AM100" s="43"/>
      <c r="AN100" s="43"/>
      <c r="AO100" s="43"/>
      <c r="AP100" s="43"/>
      <c r="AQ100" s="43"/>
      <c r="AR100" s="43"/>
      <c r="AS100" s="43"/>
      <c r="AT100" s="43"/>
      <c r="AU100" s="43"/>
      <c r="AV100" s="43"/>
      <c r="AW100" s="43"/>
    </row>
    <row r="101" spans="33:49" x14ac:dyDescent="0.4">
      <c r="AG101" s="43"/>
      <c r="AH101" s="43"/>
      <c r="AI101" s="43"/>
      <c r="AJ101" s="43"/>
      <c r="AK101" s="43"/>
      <c r="AL101" s="43"/>
      <c r="AM101" s="43"/>
      <c r="AN101" s="43"/>
      <c r="AO101" s="43"/>
      <c r="AP101" s="43"/>
      <c r="AQ101" s="43"/>
      <c r="AR101" s="43"/>
      <c r="AS101" s="43"/>
      <c r="AT101" s="43"/>
      <c r="AU101" s="43"/>
      <c r="AV101" s="43"/>
      <c r="AW101" s="43"/>
    </row>
    <row r="102" spans="33:49" x14ac:dyDescent="0.4">
      <c r="AG102" s="43"/>
      <c r="AH102" s="43"/>
      <c r="AI102" s="43"/>
      <c r="AJ102" s="43"/>
      <c r="AK102" s="43"/>
      <c r="AL102" s="43"/>
      <c r="AM102" s="43"/>
      <c r="AN102" s="43"/>
      <c r="AO102" s="43"/>
      <c r="AP102" s="43"/>
      <c r="AQ102" s="43"/>
      <c r="AR102" s="43"/>
      <c r="AS102" s="43"/>
      <c r="AT102" s="43"/>
      <c r="AU102" s="43"/>
      <c r="AV102" s="43"/>
      <c r="AW102" s="43"/>
    </row>
    <row r="103" spans="33:49" x14ac:dyDescent="0.4">
      <c r="AG103" s="43"/>
      <c r="AH103" s="43"/>
      <c r="AI103" s="43"/>
      <c r="AJ103" s="43"/>
      <c r="AK103" s="43"/>
      <c r="AL103" s="43"/>
      <c r="AM103" s="43"/>
      <c r="AN103" s="43"/>
      <c r="AO103" s="43"/>
      <c r="AP103" s="43"/>
      <c r="AQ103" s="43"/>
      <c r="AR103" s="43"/>
      <c r="AS103" s="43"/>
      <c r="AT103" s="43"/>
      <c r="AU103" s="43"/>
      <c r="AV103" s="43"/>
      <c r="AW103" s="43"/>
    </row>
    <row r="104" spans="33:49" x14ac:dyDescent="0.4">
      <c r="AG104" s="43"/>
      <c r="AH104" s="43"/>
      <c r="AI104" s="43"/>
      <c r="AJ104" s="43"/>
      <c r="AK104" s="43"/>
      <c r="AL104" s="43"/>
      <c r="AM104" s="43"/>
      <c r="AN104" s="43"/>
      <c r="AO104" s="43"/>
      <c r="AP104" s="43"/>
      <c r="AQ104" s="43"/>
      <c r="AR104" s="43"/>
      <c r="AS104" s="43"/>
      <c r="AT104" s="43"/>
      <c r="AU104" s="43"/>
      <c r="AV104" s="43"/>
      <c r="AW104" s="43"/>
    </row>
    <row r="105" spans="33:49" x14ac:dyDescent="0.4">
      <c r="AG105" s="43"/>
      <c r="AH105" s="43"/>
      <c r="AI105" s="43"/>
      <c r="AJ105" s="43"/>
      <c r="AK105" s="43"/>
      <c r="AL105" s="43"/>
      <c r="AM105" s="43"/>
      <c r="AN105" s="43"/>
      <c r="AO105" s="43"/>
      <c r="AP105" s="43"/>
      <c r="AQ105" s="43"/>
      <c r="AR105" s="43"/>
      <c r="AS105" s="43"/>
      <c r="AT105" s="43"/>
      <c r="AU105" s="43"/>
      <c r="AV105" s="43"/>
      <c r="AW105" s="43"/>
    </row>
    <row r="106" spans="33:49" x14ac:dyDescent="0.4">
      <c r="AG106" s="43"/>
      <c r="AH106" s="43"/>
      <c r="AI106" s="43"/>
      <c r="AJ106" s="43"/>
      <c r="AK106" s="43"/>
      <c r="AL106" s="43"/>
      <c r="AM106" s="43"/>
      <c r="AN106" s="43"/>
      <c r="AO106" s="43"/>
      <c r="AP106" s="43"/>
      <c r="AQ106" s="43"/>
      <c r="AR106" s="43"/>
      <c r="AS106" s="43"/>
      <c r="AT106" s="43"/>
      <c r="AU106" s="43"/>
      <c r="AV106" s="43"/>
      <c r="AW106" s="43"/>
    </row>
    <row r="107" spans="33:49" x14ac:dyDescent="0.4">
      <c r="AG107" s="43"/>
      <c r="AH107" s="43"/>
      <c r="AI107" s="43"/>
      <c r="AJ107" s="43"/>
      <c r="AK107" s="43"/>
      <c r="AL107" s="43"/>
      <c r="AM107" s="43"/>
      <c r="AN107" s="43"/>
      <c r="AO107" s="43"/>
      <c r="AP107" s="43"/>
      <c r="AQ107" s="43"/>
      <c r="AR107" s="43"/>
      <c r="AS107" s="43"/>
      <c r="AT107" s="43"/>
      <c r="AU107" s="43"/>
      <c r="AV107" s="43"/>
      <c r="AW107" s="43"/>
    </row>
    <row r="108" spans="33:49" x14ac:dyDescent="0.4">
      <c r="AG108" s="43"/>
      <c r="AH108" s="43"/>
      <c r="AI108" s="43"/>
      <c r="AJ108" s="43"/>
      <c r="AK108" s="43"/>
      <c r="AL108" s="43"/>
      <c r="AM108" s="43"/>
      <c r="AN108" s="43"/>
      <c r="AO108" s="43"/>
      <c r="AP108" s="43"/>
      <c r="AQ108" s="43"/>
      <c r="AR108" s="43"/>
      <c r="AS108" s="43"/>
      <c r="AT108" s="43"/>
      <c r="AU108" s="43"/>
      <c r="AV108" s="43"/>
      <c r="AW108" s="43"/>
    </row>
    <row r="109" spans="33:49" x14ac:dyDescent="0.4">
      <c r="AG109" s="43"/>
      <c r="AH109" s="43"/>
      <c r="AI109" s="43"/>
      <c r="AJ109" s="43"/>
      <c r="AK109" s="43"/>
      <c r="AL109" s="43"/>
      <c r="AM109" s="43"/>
      <c r="AN109" s="43"/>
      <c r="AO109" s="43"/>
      <c r="AP109" s="43"/>
      <c r="AQ109" s="43"/>
      <c r="AR109" s="43"/>
      <c r="AS109" s="43"/>
      <c r="AT109" s="43"/>
      <c r="AU109" s="43"/>
      <c r="AV109" s="43"/>
      <c r="AW109" s="43"/>
    </row>
    <row r="110" spans="33:49" x14ac:dyDescent="0.4">
      <c r="AG110" s="43"/>
      <c r="AH110" s="43"/>
      <c r="AI110" s="43"/>
      <c r="AJ110" s="43"/>
      <c r="AK110" s="43"/>
      <c r="AL110" s="43"/>
      <c r="AM110" s="43"/>
      <c r="AN110" s="43"/>
      <c r="AO110" s="43"/>
      <c r="AP110" s="43"/>
      <c r="AQ110" s="43"/>
      <c r="AR110" s="43"/>
      <c r="AS110" s="43"/>
      <c r="AT110" s="43"/>
      <c r="AU110" s="43"/>
      <c r="AV110" s="43"/>
      <c r="AW110" s="43"/>
    </row>
    <row r="111" spans="33:49" x14ac:dyDescent="0.4">
      <c r="AG111" s="43"/>
      <c r="AH111" s="43"/>
      <c r="AI111" s="43"/>
      <c r="AJ111" s="43"/>
      <c r="AK111" s="43"/>
      <c r="AL111" s="43"/>
      <c r="AM111" s="43"/>
      <c r="AN111" s="43"/>
      <c r="AO111" s="43"/>
      <c r="AP111" s="43"/>
      <c r="AQ111" s="43"/>
      <c r="AR111" s="43"/>
      <c r="AS111" s="43"/>
      <c r="AT111" s="43"/>
      <c r="AU111" s="43"/>
      <c r="AV111" s="43"/>
      <c r="AW111" s="43"/>
    </row>
    <row r="112" spans="33:49" x14ac:dyDescent="0.4">
      <c r="AG112" s="43"/>
      <c r="AH112" s="43"/>
      <c r="AI112" s="43"/>
      <c r="AJ112" s="43"/>
      <c r="AK112" s="43"/>
      <c r="AL112" s="43"/>
      <c r="AM112" s="43"/>
      <c r="AN112" s="43"/>
      <c r="AO112" s="43"/>
      <c r="AP112" s="43"/>
      <c r="AQ112" s="43"/>
      <c r="AR112" s="43"/>
      <c r="AS112" s="43"/>
      <c r="AT112" s="43"/>
      <c r="AU112" s="43"/>
      <c r="AV112" s="43"/>
      <c r="AW112" s="43"/>
    </row>
    <row r="113" spans="33:49" x14ac:dyDescent="0.4">
      <c r="AG113" s="43"/>
      <c r="AH113" s="43"/>
      <c r="AI113" s="43"/>
      <c r="AJ113" s="43"/>
      <c r="AK113" s="43"/>
      <c r="AL113" s="43"/>
      <c r="AM113" s="43"/>
      <c r="AN113" s="43"/>
      <c r="AO113" s="43"/>
      <c r="AP113" s="43"/>
      <c r="AQ113" s="43"/>
      <c r="AR113" s="43"/>
      <c r="AS113" s="43"/>
      <c r="AT113" s="43"/>
      <c r="AU113" s="43"/>
      <c r="AV113" s="43"/>
      <c r="AW113" s="43"/>
    </row>
    <row r="114" spans="33:49" x14ac:dyDescent="0.4">
      <c r="AG114" s="43"/>
      <c r="AH114" s="43"/>
      <c r="AI114" s="43"/>
      <c r="AJ114" s="43"/>
      <c r="AK114" s="43"/>
      <c r="AL114" s="43"/>
      <c r="AM114" s="43"/>
      <c r="AN114" s="43"/>
      <c r="AO114" s="43"/>
      <c r="AP114" s="43"/>
      <c r="AQ114" s="43"/>
      <c r="AR114" s="43"/>
      <c r="AS114" s="43"/>
      <c r="AT114" s="43"/>
      <c r="AU114" s="43"/>
      <c r="AV114" s="43"/>
      <c r="AW114" s="43"/>
    </row>
    <row r="115" spans="33:49" x14ac:dyDescent="0.4">
      <c r="AG115" s="43"/>
      <c r="AH115" s="43"/>
      <c r="AI115" s="43"/>
      <c r="AJ115" s="43"/>
      <c r="AK115" s="43"/>
      <c r="AL115" s="43"/>
      <c r="AM115" s="43"/>
      <c r="AN115" s="43"/>
      <c r="AO115" s="43"/>
      <c r="AP115" s="43"/>
      <c r="AQ115" s="43"/>
      <c r="AR115" s="43"/>
      <c r="AS115" s="43"/>
      <c r="AT115" s="43"/>
      <c r="AU115" s="43"/>
      <c r="AV115" s="43"/>
      <c r="AW115" s="43"/>
    </row>
    <row r="116" spans="33:49" x14ac:dyDescent="0.4">
      <c r="AG116" s="43"/>
      <c r="AH116" s="43"/>
      <c r="AI116" s="43"/>
      <c r="AJ116" s="43"/>
      <c r="AK116" s="43"/>
      <c r="AL116" s="43"/>
      <c r="AM116" s="43"/>
      <c r="AN116" s="43"/>
      <c r="AO116" s="43"/>
      <c r="AP116" s="43"/>
      <c r="AQ116" s="43"/>
      <c r="AR116" s="43"/>
      <c r="AS116" s="43"/>
      <c r="AT116" s="43"/>
      <c r="AU116" s="43"/>
      <c r="AV116" s="43"/>
      <c r="AW116" s="43"/>
    </row>
    <row r="117" spans="33:49" x14ac:dyDescent="0.4">
      <c r="AG117" s="43"/>
      <c r="AH117" s="43"/>
      <c r="AI117" s="43"/>
      <c r="AJ117" s="43"/>
      <c r="AK117" s="43"/>
      <c r="AL117" s="43"/>
      <c r="AM117" s="43"/>
      <c r="AN117" s="43"/>
      <c r="AO117" s="43"/>
      <c r="AP117" s="43"/>
      <c r="AQ117" s="43"/>
      <c r="AR117" s="43"/>
      <c r="AS117" s="43"/>
      <c r="AT117" s="43"/>
      <c r="AU117" s="43"/>
      <c r="AV117" s="43"/>
      <c r="AW117" s="43"/>
    </row>
    <row r="118" spans="33:49" x14ac:dyDescent="0.4">
      <c r="AG118" s="43"/>
      <c r="AH118" s="43"/>
      <c r="AI118" s="43"/>
      <c r="AJ118" s="43"/>
      <c r="AK118" s="43"/>
      <c r="AL118" s="43"/>
      <c r="AM118" s="43"/>
      <c r="AN118" s="43"/>
      <c r="AO118" s="43"/>
      <c r="AP118" s="43"/>
      <c r="AQ118" s="43"/>
      <c r="AR118" s="43"/>
      <c r="AS118" s="43"/>
      <c r="AT118" s="43"/>
      <c r="AU118" s="43"/>
      <c r="AV118" s="43"/>
      <c r="AW118" s="43"/>
    </row>
    <row r="119" spans="33:49" x14ac:dyDescent="0.4">
      <c r="AG119" s="43"/>
      <c r="AH119" s="43"/>
      <c r="AI119" s="43"/>
      <c r="AJ119" s="43"/>
      <c r="AK119" s="43"/>
      <c r="AL119" s="43"/>
      <c r="AM119" s="43"/>
      <c r="AN119" s="43"/>
      <c r="AO119" s="43"/>
      <c r="AP119" s="43"/>
      <c r="AQ119" s="43"/>
      <c r="AR119" s="43"/>
      <c r="AS119" s="43"/>
      <c r="AT119" s="43"/>
      <c r="AU119" s="43"/>
      <c r="AV119" s="43"/>
      <c r="AW119" s="43"/>
    </row>
    <row r="120" spans="33:49" x14ac:dyDescent="0.4">
      <c r="AG120" s="43"/>
      <c r="AH120" s="43"/>
      <c r="AI120" s="43"/>
      <c r="AJ120" s="43"/>
      <c r="AK120" s="43"/>
      <c r="AL120" s="43"/>
      <c r="AM120" s="43"/>
      <c r="AN120" s="43"/>
      <c r="AO120" s="43"/>
      <c r="AP120" s="43"/>
      <c r="AQ120" s="43"/>
      <c r="AR120" s="43"/>
      <c r="AS120" s="43"/>
      <c r="AT120" s="43"/>
      <c r="AU120" s="43"/>
      <c r="AV120" s="43"/>
      <c r="AW120" s="43"/>
    </row>
    <row r="121" spans="33:49" x14ac:dyDescent="0.4">
      <c r="AG121" s="43"/>
      <c r="AH121" s="43"/>
      <c r="AI121" s="43"/>
      <c r="AJ121" s="43"/>
      <c r="AK121" s="43"/>
      <c r="AL121" s="43"/>
      <c r="AM121" s="43"/>
      <c r="AN121" s="43"/>
      <c r="AO121" s="43"/>
      <c r="AP121" s="43"/>
      <c r="AQ121" s="43"/>
      <c r="AR121" s="43"/>
      <c r="AS121" s="43"/>
      <c r="AT121" s="43"/>
      <c r="AU121" s="43"/>
      <c r="AV121" s="43"/>
      <c r="AW121" s="43"/>
    </row>
    <row r="122" spans="33:49" x14ac:dyDescent="0.4">
      <c r="AG122" s="43"/>
      <c r="AH122" s="43"/>
      <c r="AI122" s="43"/>
      <c r="AJ122" s="43"/>
      <c r="AK122" s="43"/>
      <c r="AL122" s="43"/>
      <c r="AM122" s="43"/>
      <c r="AN122" s="43"/>
      <c r="AO122" s="43"/>
      <c r="AP122" s="43"/>
      <c r="AQ122" s="43"/>
      <c r="AR122" s="43"/>
      <c r="AS122" s="43"/>
      <c r="AT122" s="43"/>
      <c r="AU122" s="43"/>
      <c r="AV122" s="43"/>
      <c r="AW122" s="43"/>
    </row>
    <row r="123" spans="33:49" x14ac:dyDescent="0.4">
      <c r="AG123" s="43"/>
      <c r="AH123" s="43"/>
      <c r="AI123" s="43"/>
      <c r="AJ123" s="43"/>
      <c r="AK123" s="43"/>
      <c r="AL123" s="43"/>
      <c r="AM123" s="43"/>
      <c r="AN123" s="43"/>
      <c r="AO123" s="43"/>
      <c r="AP123" s="43"/>
      <c r="AQ123" s="43"/>
      <c r="AR123" s="43"/>
      <c r="AS123" s="43"/>
      <c r="AT123" s="43"/>
      <c r="AU123" s="43"/>
      <c r="AV123" s="43"/>
      <c r="AW123" s="43"/>
    </row>
    <row r="124" spans="33:49" x14ac:dyDescent="0.4">
      <c r="AG124" s="43"/>
      <c r="AH124" s="43"/>
      <c r="AI124" s="43"/>
      <c r="AJ124" s="43"/>
      <c r="AK124" s="43"/>
      <c r="AL124" s="43"/>
      <c r="AM124" s="43"/>
      <c r="AN124" s="43"/>
      <c r="AO124" s="43"/>
      <c r="AP124" s="43"/>
      <c r="AQ124" s="43"/>
      <c r="AR124" s="43"/>
      <c r="AS124" s="43"/>
      <c r="AT124" s="43"/>
      <c r="AU124" s="43"/>
      <c r="AV124" s="43"/>
      <c r="AW124" s="43"/>
    </row>
    <row r="125" spans="33:49" x14ac:dyDescent="0.4">
      <c r="AG125" s="43"/>
      <c r="AH125" s="43"/>
      <c r="AI125" s="43"/>
      <c r="AJ125" s="43"/>
      <c r="AK125" s="43"/>
      <c r="AL125" s="43"/>
      <c r="AM125" s="43"/>
      <c r="AN125" s="43"/>
      <c r="AO125" s="43"/>
      <c r="AP125" s="43"/>
      <c r="AQ125" s="43"/>
      <c r="AR125" s="43"/>
      <c r="AS125" s="43"/>
      <c r="AT125" s="43"/>
      <c r="AU125" s="43"/>
      <c r="AV125" s="43"/>
      <c r="AW125" s="43"/>
    </row>
    <row r="126" spans="33:49" x14ac:dyDescent="0.4">
      <c r="AG126" s="43"/>
      <c r="AH126" s="43"/>
      <c r="AI126" s="43"/>
      <c r="AJ126" s="43"/>
      <c r="AK126" s="43"/>
      <c r="AL126" s="43"/>
      <c r="AM126" s="43"/>
      <c r="AN126" s="43"/>
      <c r="AO126" s="43"/>
      <c r="AP126" s="43"/>
      <c r="AQ126" s="43"/>
      <c r="AR126" s="43"/>
      <c r="AS126" s="43"/>
      <c r="AT126" s="43"/>
      <c r="AU126" s="43"/>
      <c r="AV126" s="43"/>
      <c r="AW126" s="43"/>
    </row>
    <row r="127" spans="33:49" x14ac:dyDescent="0.4">
      <c r="AG127" s="43"/>
      <c r="AH127" s="43"/>
      <c r="AI127" s="43"/>
      <c r="AJ127" s="43"/>
      <c r="AK127" s="43"/>
      <c r="AL127" s="43"/>
      <c r="AM127" s="43"/>
      <c r="AN127" s="43"/>
      <c r="AO127" s="43"/>
      <c r="AP127" s="43"/>
      <c r="AQ127" s="43"/>
      <c r="AR127" s="43"/>
      <c r="AS127" s="43"/>
      <c r="AT127" s="43"/>
      <c r="AU127" s="43"/>
      <c r="AV127" s="43"/>
      <c r="AW127" s="43"/>
    </row>
    <row r="128" spans="33:49" x14ac:dyDescent="0.4">
      <c r="AG128" s="43"/>
      <c r="AH128" s="43"/>
      <c r="AI128" s="43"/>
      <c r="AJ128" s="43"/>
      <c r="AK128" s="43"/>
      <c r="AL128" s="43"/>
      <c r="AM128" s="43"/>
      <c r="AN128" s="43"/>
      <c r="AO128" s="43"/>
      <c r="AP128" s="43"/>
      <c r="AQ128" s="43"/>
      <c r="AR128" s="43"/>
      <c r="AS128" s="43"/>
      <c r="AT128" s="43"/>
      <c r="AU128" s="43"/>
      <c r="AV128" s="43"/>
      <c r="AW128" s="43"/>
    </row>
    <row r="129" spans="33:49" x14ac:dyDescent="0.4">
      <c r="AG129" s="43"/>
      <c r="AH129" s="43"/>
      <c r="AI129" s="43"/>
      <c r="AJ129" s="43"/>
      <c r="AK129" s="43"/>
      <c r="AL129" s="43"/>
      <c r="AM129" s="43"/>
      <c r="AN129" s="43"/>
      <c r="AO129" s="43"/>
      <c r="AP129" s="43"/>
      <c r="AQ129" s="43"/>
      <c r="AR129" s="43"/>
      <c r="AS129" s="43"/>
      <c r="AT129" s="43"/>
      <c r="AU129" s="43"/>
      <c r="AV129" s="43"/>
      <c r="AW129" s="43"/>
    </row>
    <row r="130" spans="33:49" x14ac:dyDescent="0.4">
      <c r="AG130" s="43"/>
      <c r="AH130" s="43"/>
      <c r="AI130" s="43"/>
      <c r="AJ130" s="43"/>
      <c r="AK130" s="43"/>
      <c r="AL130" s="43"/>
      <c r="AM130" s="43"/>
      <c r="AN130" s="43"/>
      <c r="AO130" s="43"/>
      <c r="AP130" s="43"/>
      <c r="AQ130" s="43"/>
      <c r="AR130" s="43"/>
      <c r="AS130" s="43"/>
      <c r="AT130" s="43"/>
      <c r="AU130" s="43"/>
      <c r="AV130" s="43"/>
      <c r="AW130" s="43"/>
    </row>
    <row r="131" spans="33:49" x14ac:dyDescent="0.4">
      <c r="AG131" s="43"/>
      <c r="AH131" s="43"/>
      <c r="AI131" s="43"/>
      <c r="AJ131" s="43"/>
      <c r="AK131" s="43"/>
      <c r="AL131" s="43"/>
      <c r="AM131" s="43"/>
      <c r="AN131" s="43"/>
      <c r="AO131" s="43"/>
      <c r="AP131" s="43"/>
      <c r="AQ131" s="43"/>
      <c r="AR131" s="43"/>
      <c r="AS131" s="43"/>
      <c r="AT131" s="43"/>
      <c r="AU131" s="43"/>
      <c r="AV131" s="43"/>
      <c r="AW131" s="43"/>
    </row>
    <row r="132" spans="33:49" x14ac:dyDescent="0.4">
      <c r="AG132" s="43"/>
      <c r="AH132" s="43"/>
      <c r="AI132" s="43"/>
      <c r="AJ132" s="43"/>
      <c r="AK132" s="43"/>
      <c r="AL132" s="43"/>
      <c r="AM132" s="43"/>
      <c r="AN132" s="43"/>
      <c r="AO132" s="43"/>
      <c r="AP132" s="43"/>
      <c r="AQ132" s="43"/>
      <c r="AR132" s="43"/>
      <c r="AS132" s="43"/>
      <c r="AT132" s="43"/>
      <c r="AU132" s="43"/>
      <c r="AV132" s="43"/>
      <c r="AW132" s="43"/>
    </row>
    <row r="133" spans="33:49" x14ac:dyDescent="0.4">
      <c r="AG133" s="43"/>
      <c r="AH133" s="43"/>
      <c r="AI133" s="43"/>
      <c r="AJ133" s="43"/>
      <c r="AK133" s="43"/>
      <c r="AL133" s="43"/>
      <c r="AM133" s="43"/>
      <c r="AN133" s="43"/>
      <c r="AO133" s="43"/>
      <c r="AP133" s="43"/>
      <c r="AQ133" s="43"/>
      <c r="AR133" s="43"/>
      <c r="AS133" s="43"/>
      <c r="AT133" s="43"/>
      <c r="AU133" s="43"/>
      <c r="AV133" s="43"/>
      <c r="AW133" s="43"/>
    </row>
    <row r="134" spans="33:49" x14ac:dyDescent="0.4">
      <c r="AG134" s="43"/>
      <c r="AH134" s="43"/>
      <c r="AI134" s="43"/>
      <c r="AJ134" s="43"/>
      <c r="AK134" s="43"/>
      <c r="AL134" s="43"/>
      <c r="AM134" s="43"/>
      <c r="AN134" s="43"/>
      <c r="AO134" s="43"/>
      <c r="AP134" s="43"/>
      <c r="AQ134" s="43"/>
      <c r="AR134" s="43"/>
      <c r="AS134" s="43"/>
      <c r="AT134" s="43"/>
      <c r="AU134" s="43"/>
      <c r="AV134" s="43"/>
      <c r="AW134" s="43"/>
    </row>
    <row r="135" spans="33:49" x14ac:dyDescent="0.4">
      <c r="AG135" s="43"/>
      <c r="AH135" s="43"/>
      <c r="AI135" s="43"/>
      <c r="AJ135" s="43"/>
      <c r="AK135" s="43"/>
      <c r="AL135" s="43"/>
      <c r="AM135" s="43"/>
      <c r="AN135" s="43"/>
      <c r="AO135" s="43"/>
      <c r="AP135" s="43"/>
      <c r="AQ135" s="43"/>
      <c r="AR135" s="43"/>
      <c r="AS135" s="43"/>
      <c r="AT135" s="43"/>
      <c r="AU135" s="43"/>
      <c r="AV135" s="43"/>
      <c r="AW135" s="43"/>
    </row>
    <row r="136" spans="33:49" x14ac:dyDescent="0.4">
      <c r="AG136" s="43"/>
      <c r="AH136" s="43"/>
      <c r="AI136" s="43"/>
      <c r="AJ136" s="43"/>
      <c r="AK136" s="43"/>
      <c r="AL136" s="43"/>
      <c r="AM136" s="43"/>
      <c r="AN136" s="43"/>
      <c r="AO136" s="43"/>
      <c r="AP136" s="43"/>
      <c r="AQ136" s="43"/>
      <c r="AR136" s="43"/>
      <c r="AS136" s="43"/>
      <c r="AT136" s="43"/>
      <c r="AU136" s="43"/>
      <c r="AV136" s="43"/>
      <c r="AW136" s="43"/>
    </row>
    <row r="137" spans="33:49" x14ac:dyDescent="0.4">
      <c r="AG137" s="43"/>
      <c r="AH137" s="43"/>
      <c r="AI137" s="43"/>
      <c r="AJ137" s="43"/>
      <c r="AK137" s="43"/>
      <c r="AL137" s="43"/>
      <c r="AM137" s="43"/>
      <c r="AN137" s="43"/>
      <c r="AO137" s="43"/>
      <c r="AP137" s="43"/>
      <c r="AQ137" s="43"/>
      <c r="AR137" s="43"/>
      <c r="AS137" s="43"/>
      <c r="AT137" s="43"/>
      <c r="AU137" s="43"/>
      <c r="AV137" s="43"/>
      <c r="AW137" s="43"/>
    </row>
    <row r="138" spans="33:49" x14ac:dyDescent="0.4">
      <c r="AG138" s="43"/>
      <c r="AH138" s="43"/>
      <c r="AI138" s="43"/>
      <c r="AJ138" s="43"/>
      <c r="AK138" s="43"/>
      <c r="AL138" s="43"/>
      <c r="AM138" s="43"/>
      <c r="AN138" s="43"/>
      <c r="AO138" s="43"/>
      <c r="AP138" s="43"/>
      <c r="AQ138" s="43"/>
      <c r="AR138" s="43"/>
      <c r="AS138" s="43"/>
      <c r="AT138" s="43"/>
      <c r="AU138" s="43"/>
      <c r="AV138" s="43"/>
      <c r="AW138" s="43"/>
    </row>
    <row r="139" spans="33:49" x14ac:dyDescent="0.4">
      <c r="AG139" s="43"/>
      <c r="AH139" s="43"/>
      <c r="AI139" s="43"/>
      <c r="AJ139" s="43"/>
      <c r="AK139" s="43"/>
      <c r="AL139" s="43"/>
      <c r="AM139" s="43"/>
      <c r="AN139" s="43"/>
      <c r="AO139" s="43"/>
      <c r="AP139" s="43"/>
      <c r="AQ139" s="43"/>
      <c r="AR139" s="43"/>
      <c r="AS139" s="43"/>
      <c r="AT139" s="43"/>
      <c r="AU139" s="43"/>
      <c r="AV139" s="43"/>
      <c r="AW139" s="43"/>
    </row>
    <row r="140" spans="33:49" x14ac:dyDescent="0.4">
      <c r="AG140" s="43"/>
      <c r="AH140" s="43"/>
      <c r="AI140" s="43"/>
      <c r="AJ140" s="43"/>
      <c r="AK140" s="43"/>
      <c r="AL140" s="43"/>
      <c r="AM140" s="43"/>
      <c r="AN140" s="43"/>
      <c r="AO140" s="43"/>
      <c r="AP140" s="43"/>
      <c r="AQ140" s="43"/>
      <c r="AR140" s="43"/>
      <c r="AS140" s="43"/>
      <c r="AT140" s="43"/>
      <c r="AU140" s="43"/>
      <c r="AV140" s="43"/>
      <c r="AW140" s="43"/>
    </row>
    <row r="141" spans="33:49" x14ac:dyDescent="0.4">
      <c r="AG141" s="43"/>
      <c r="AH141" s="43"/>
      <c r="AI141" s="43"/>
      <c r="AJ141" s="43"/>
      <c r="AK141" s="43"/>
      <c r="AL141" s="43"/>
      <c r="AM141" s="43"/>
      <c r="AN141" s="43"/>
      <c r="AO141" s="43"/>
      <c r="AP141" s="43"/>
      <c r="AQ141" s="43"/>
      <c r="AR141" s="43"/>
      <c r="AS141" s="43"/>
      <c r="AT141" s="43"/>
      <c r="AU141" s="43"/>
      <c r="AV141" s="43"/>
      <c r="AW141" s="43"/>
    </row>
    <row r="142" spans="33:49" x14ac:dyDescent="0.4">
      <c r="AG142" s="43"/>
      <c r="AH142" s="43"/>
      <c r="AI142" s="43"/>
      <c r="AJ142" s="43"/>
      <c r="AK142" s="43"/>
      <c r="AL142" s="43"/>
      <c r="AM142" s="43"/>
      <c r="AN142" s="43"/>
      <c r="AO142" s="43"/>
      <c r="AP142" s="43"/>
      <c r="AQ142" s="43"/>
      <c r="AR142" s="43"/>
      <c r="AS142" s="43"/>
      <c r="AT142" s="43"/>
      <c r="AU142" s="43"/>
      <c r="AV142" s="43"/>
      <c r="AW142" s="43"/>
    </row>
    <row r="143" spans="33:49" x14ac:dyDescent="0.4">
      <c r="AG143" s="43"/>
      <c r="AH143" s="43"/>
      <c r="AI143" s="43"/>
      <c r="AJ143" s="43"/>
      <c r="AK143" s="43"/>
      <c r="AL143" s="43"/>
      <c r="AM143" s="43"/>
      <c r="AN143" s="43"/>
      <c r="AO143" s="43"/>
      <c r="AP143" s="43"/>
      <c r="AQ143" s="43"/>
      <c r="AR143" s="43"/>
      <c r="AS143" s="43"/>
      <c r="AT143" s="43"/>
      <c r="AU143" s="43"/>
      <c r="AV143" s="43"/>
      <c r="AW143" s="43"/>
    </row>
    <row r="144" spans="33:49" x14ac:dyDescent="0.4">
      <c r="AG144" s="43"/>
      <c r="AH144" s="43"/>
      <c r="AI144" s="43"/>
      <c r="AJ144" s="43"/>
      <c r="AK144" s="43"/>
      <c r="AL144" s="43"/>
      <c r="AM144" s="43"/>
      <c r="AN144" s="43"/>
      <c r="AO144" s="43"/>
      <c r="AP144" s="43"/>
      <c r="AQ144" s="43"/>
      <c r="AR144" s="43"/>
      <c r="AS144" s="43"/>
      <c r="AT144" s="43"/>
      <c r="AU144" s="43"/>
      <c r="AV144" s="43"/>
      <c r="AW144" s="43"/>
    </row>
    <row r="145" spans="33:49" x14ac:dyDescent="0.4">
      <c r="AG145" s="43"/>
      <c r="AH145" s="43"/>
      <c r="AI145" s="43"/>
      <c r="AJ145" s="43"/>
      <c r="AK145" s="43"/>
      <c r="AL145" s="43"/>
      <c r="AM145" s="43"/>
      <c r="AN145" s="43"/>
      <c r="AO145" s="43"/>
      <c r="AP145" s="43"/>
      <c r="AQ145" s="43"/>
      <c r="AR145" s="43"/>
      <c r="AS145" s="43"/>
      <c r="AT145" s="43"/>
      <c r="AU145" s="43"/>
      <c r="AV145" s="43"/>
      <c r="AW145" s="43"/>
    </row>
    <row r="146" spans="33:49" x14ac:dyDescent="0.4">
      <c r="AG146" s="43"/>
      <c r="AH146" s="43"/>
      <c r="AI146" s="43"/>
      <c r="AJ146" s="43"/>
      <c r="AK146" s="43"/>
      <c r="AL146" s="43"/>
      <c r="AM146" s="43"/>
      <c r="AN146" s="43"/>
      <c r="AO146" s="43"/>
      <c r="AP146" s="43"/>
      <c r="AQ146" s="43"/>
      <c r="AR146" s="43"/>
      <c r="AS146" s="43"/>
      <c r="AT146" s="43"/>
      <c r="AU146" s="43"/>
      <c r="AV146" s="43"/>
      <c r="AW146" s="43"/>
    </row>
    <row r="147" spans="33:49" x14ac:dyDescent="0.4">
      <c r="AG147" s="43"/>
      <c r="AH147" s="43"/>
      <c r="AI147" s="43"/>
      <c r="AJ147" s="43"/>
      <c r="AK147" s="43"/>
      <c r="AL147" s="43"/>
      <c r="AM147" s="43"/>
      <c r="AN147" s="43"/>
      <c r="AO147" s="43"/>
      <c r="AP147" s="43"/>
      <c r="AQ147" s="43"/>
      <c r="AR147" s="43"/>
      <c r="AS147" s="43"/>
      <c r="AT147" s="43"/>
      <c r="AU147" s="43"/>
      <c r="AV147" s="43"/>
      <c r="AW147" s="43"/>
    </row>
    <row r="148" spans="33:49" x14ac:dyDescent="0.4">
      <c r="AG148" s="43"/>
      <c r="AH148" s="43"/>
      <c r="AI148" s="43"/>
      <c r="AJ148" s="43"/>
      <c r="AK148" s="43"/>
      <c r="AL148" s="43"/>
      <c r="AM148" s="43"/>
      <c r="AN148" s="43"/>
      <c r="AO148" s="43"/>
      <c r="AP148" s="43"/>
      <c r="AQ148" s="43"/>
      <c r="AR148" s="43"/>
      <c r="AS148" s="43"/>
      <c r="AT148" s="43"/>
      <c r="AU148" s="43"/>
      <c r="AV148" s="43"/>
      <c r="AW148" s="43"/>
    </row>
    <row r="149" spans="33:49" x14ac:dyDescent="0.4">
      <c r="AG149" s="43"/>
      <c r="AH149" s="43"/>
      <c r="AI149" s="43"/>
      <c r="AJ149" s="43"/>
      <c r="AK149" s="43"/>
      <c r="AL149" s="43"/>
      <c r="AM149" s="43"/>
      <c r="AN149" s="43"/>
      <c r="AO149" s="43"/>
      <c r="AP149" s="43"/>
      <c r="AQ149" s="43"/>
      <c r="AR149" s="43"/>
      <c r="AS149" s="43"/>
      <c r="AT149" s="43"/>
      <c r="AU149" s="43"/>
      <c r="AV149" s="43"/>
      <c r="AW149" s="43"/>
    </row>
    <row r="150" spans="33:49" x14ac:dyDescent="0.4">
      <c r="AG150" s="43"/>
      <c r="AH150" s="43"/>
      <c r="AI150" s="43"/>
      <c r="AJ150" s="43"/>
      <c r="AK150" s="43"/>
      <c r="AL150" s="43"/>
      <c r="AM150" s="43"/>
      <c r="AN150" s="43"/>
      <c r="AO150" s="43"/>
      <c r="AP150" s="43"/>
      <c r="AQ150" s="43"/>
      <c r="AR150" s="43"/>
      <c r="AS150" s="43"/>
      <c r="AT150" s="43"/>
      <c r="AU150" s="43"/>
      <c r="AV150" s="43"/>
      <c r="AW150" s="43"/>
    </row>
    <row r="151" spans="33:49" x14ac:dyDescent="0.4">
      <c r="AG151" s="43"/>
      <c r="AH151" s="43"/>
      <c r="AI151" s="43"/>
      <c r="AJ151" s="43"/>
      <c r="AK151" s="43"/>
      <c r="AL151" s="43"/>
      <c r="AM151" s="43"/>
      <c r="AN151" s="43"/>
      <c r="AO151" s="43"/>
      <c r="AP151" s="43"/>
      <c r="AQ151" s="43"/>
      <c r="AR151" s="43"/>
      <c r="AS151" s="43"/>
      <c r="AT151" s="43"/>
      <c r="AU151" s="43"/>
      <c r="AV151" s="43"/>
      <c r="AW151" s="43"/>
    </row>
    <row r="152" spans="33:49" x14ac:dyDescent="0.4">
      <c r="AG152" s="43"/>
      <c r="AH152" s="43"/>
      <c r="AI152" s="43"/>
      <c r="AJ152" s="43"/>
      <c r="AK152" s="43"/>
      <c r="AL152" s="43"/>
      <c r="AM152" s="43"/>
      <c r="AN152" s="43"/>
      <c r="AO152" s="43"/>
      <c r="AP152" s="43"/>
      <c r="AQ152" s="43"/>
      <c r="AR152" s="43"/>
      <c r="AS152" s="43"/>
      <c r="AT152" s="43"/>
      <c r="AU152" s="43"/>
      <c r="AV152" s="43"/>
      <c r="AW152" s="43"/>
    </row>
    <row r="153" spans="33:49" x14ac:dyDescent="0.4">
      <c r="AG153" s="43"/>
      <c r="AH153" s="43"/>
      <c r="AI153" s="43"/>
      <c r="AJ153" s="43"/>
      <c r="AK153" s="43"/>
      <c r="AL153" s="43"/>
      <c r="AM153" s="43"/>
      <c r="AN153" s="43"/>
      <c r="AO153" s="43"/>
      <c r="AP153" s="43"/>
      <c r="AQ153" s="43"/>
      <c r="AR153" s="43"/>
      <c r="AS153" s="43"/>
      <c r="AT153" s="43"/>
      <c r="AU153" s="43"/>
      <c r="AV153" s="43"/>
      <c r="AW153" s="43"/>
    </row>
    <row r="154" spans="33:49" x14ac:dyDescent="0.4">
      <c r="AG154" s="43"/>
      <c r="AH154" s="43"/>
      <c r="AI154" s="43"/>
      <c r="AJ154" s="43"/>
      <c r="AK154" s="43"/>
      <c r="AL154" s="43"/>
      <c r="AM154" s="43"/>
      <c r="AN154" s="43"/>
      <c r="AO154" s="43"/>
      <c r="AP154" s="43"/>
      <c r="AQ154" s="43"/>
      <c r="AR154" s="43"/>
      <c r="AS154" s="43"/>
      <c r="AT154" s="43"/>
      <c r="AU154" s="43"/>
      <c r="AV154" s="43"/>
      <c r="AW154" s="43"/>
    </row>
    <row r="155" spans="33:49" x14ac:dyDescent="0.4">
      <c r="AG155" s="43"/>
      <c r="AH155" s="43"/>
      <c r="AI155" s="43"/>
      <c r="AJ155" s="43"/>
      <c r="AK155" s="43"/>
      <c r="AL155" s="43"/>
      <c r="AM155" s="43"/>
      <c r="AN155" s="43"/>
      <c r="AO155" s="43"/>
      <c r="AP155" s="43"/>
      <c r="AQ155" s="43"/>
      <c r="AR155" s="43"/>
      <c r="AS155" s="43"/>
      <c r="AT155" s="43"/>
      <c r="AU155" s="43"/>
      <c r="AV155" s="43"/>
      <c r="AW155" s="43"/>
    </row>
    <row r="156" spans="33:49" x14ac:dyDescent="0.4">
      <c r="AG156" s="43"/>
      <c r="AH156" s="43"/>
      <c r="AI156" s="43"/>
      <c r="AJ156" s="43"/>
      <c r="AK156" s="43"/>
      <c r="AL156" s="43"/>
      <c r="AM156" s="43"/>
      <c r="AN156" s="43"/>
      <c r="AO156" s="43"/>
      <c r="AP156" s="43"/>
      <c r="AQ156" s="43"/>
      <c r="AR156" s="43"/>
      <c r="AS156" s="43"/>
      <c r="AT156" s="43"/>
      <c r="AU156" s="43"/>
      <c r="AV156" s="43"/>
      <c r="AW156" s="43"/>
    </row>
    <row r="157" spans="33:49" x14ac:dyDescent="0.4">
      <c r="AG157" s="43"/>
      <c r="AH157" s="43"/>
      <c r="AI157" s="43"/>
      <c r="AJ157" s="43"/>
      <c r="AK157" s="43"/>
      <c r="AL157" s="43"/>
      <c r="AM157" s="43"/>
      <c r="AN157" s="43"/>
      <c r="AO157" s="43"/>
      <c r="AP157" s="43"/>
      <c r="AQ157" s="43"/>
      <c r="AR157" s="43"/>
      <c r="AS157" s="43"/>
      <c r="AT157" s="43"/>
      <c r="AU157" s="43"/>
      <c r="AV157" s="43"/>
      <c r="AW157" s="43"/>
    </row>
    <row r="158" spans="33:49" x14ac:dyDescent="0.4">
      <c r="AG158" s="43"/>
      <c r="AH158" s="43"/>
      <c r="AI158" s="43"/>
      <c r="AJ158" s="43"/>
      <c r="AK158" s="43"/>
      <c r="AL158" s="43"/>
      <c r="AM158" s="43"/>
      <c r="AN158" s="43"/>
      <c r="AO158" s="43"/>
      <c r="AP158" s="43"/>
      <c r="AQ158" s="43"/>
      <c r="AR158" s="43"/>
      <c r="AS158" s="43"/>
      <c r="AT158" s="43"/>
      <c r="AU158" s="43"/>
      <c r="AV158" s="43"/>
      <c r="AW158" s="43"/>
    </row>
    <row r="159" spans="33:49" x14ac:dyDescent="0.4">
      <c r="AG159" s="43"/>
      <c r="AH159" s="43"/>
      <c r="AI159" s="43"/>
      <c r="AJ159" s="43"/>
      <c r="AK159" s="43"/>
      <c r="AL159" s="43"/>
      <c r="AM159" s="43"/>
      <c r="AN159" s="43"/>
      <c r="AO159" s="43"/>
      <c r="AP159" s="43"/>
      <c r="AQ159" s="43"/>
      <c r="AR159" s="43"/>
      <c r="AS159" s="43"/>
      <c r="AT159" s="43"/>
      <c r="AU159" s="43"/>
      <c r="AV159" s="43"/>
      <c r="AW159" s="43"/>
    </row>
    <row r="160" spans="33:49" x14ac:dyDescent="0.4">
      <c r="AG160" s="43"/>
      <c r="AH160" s="43"/>
      <c r="AI160" s="43"/>
      <c r="AJ160" s="43"/>
      <c r="AK160" s="43"/>
      <c r="AL160" s="43"/>
      <c r="AM160" s="43"/>
      <c r="AN160" s="43"/>
      <c r="AO160" s="43"/>
      <c r="AP160" s="43"/>
      <c r="AQ160" s="43"/>
      <c r="AR160" s="43"/>
      <c r="AS160" s="43"/>
      <c r="AT160" s="43"/>
      <c r="AU160" s="43"/>
      <c r="AV160" s="43"/>
      <c r="AW160" s="43"/>
    </row>
    <row r="161" spans="33:49" x14ac:dyDescent="0.4">
      <c r="AG161" s="43"/>
      <c r="AH161" s="43"/>
      <c r="AI161" s="43"/>
      <c r="AJ161" s="43"/>
      <c r="AK161" s="43"/>
      <c r="AL161" s="43"/>
      <c r="AM161" s="43"/>
      <c r="AN161" s="43"/>
      <c r="AO161" s="43"/>
      <c r="AP161" s="43"/>
      <c r="AQ161" s="43"/>
      <c r="AR161" s="43"/>
      <c r="AS161" s="43"/>
      <c r="AT161" s="43"/>
      <c r="AU161" s="43"/>
      <c r="AV161" s="43"/>
      <c r="AW161" s="43"/>
    </row>
    <row r="162" spans="33:49" x14ac:dyDescent="0.4">
      <c r="AG162" s="43"/>
      <c r="AH162" s="43"/>
      <c r="AI162" s="43"/>
      <c r="AJ162" s="43"/>
      <c r="AK162" s="43"/>
      <c r="AL162" s="43"/>
      <c r="AM162" s="43"/>
      <c r="AN162" s="43"/>
      <c r="AO162" s="43"/>
      <c r="AP162" s="43"/>
      <c r="AQ162" s="43"/>
      <c r="AR162" s="43"/>
      <c r="AS162" s="43"/>
      <c r="AT162" s="43"/>
      <c r="AU162" s="43"/>
      <c r="AV162" s="43"/>
      <c r="AW162" s="43"/>
    </row>
    <row r="163" spans="33:49" x14ac:dyDescent="0.4">
      <c r="AG163" s="43"/>
      <c r="AH163" s="43"/>
      <c r="AI163" s="43"/>
      <c r="AJ163" s="43"/>
      <c r="AK163" s="43"/>
      <c r="AL163" s="43"/>
      <c r="AM163" s="43"/>
      <c r="AN163" s="43"/>
      <c r="AO163" s="43"/>
      <c r="AP163" s="43"/>
      <c r="AQ163" s="43"/>
      <c r="AR163" s="43"/>
      <c r="AS163" s="43"/>
      <c r="AT163" s="43"/>
      <c r="AU163" s="43"/>
      <c r="AV163" s="43"/>
      <c r="AW163" s="43"/>
    </row>
    <row r="164" spans="33:49" x14ac:dyDescent="0.4">
      <c r="AG164" s="43"/>
      <c r="AH164" s="43"/>
      <c r="AI164" s="43"/>
      <c r="AJ164" s="43"/>
      <c r="AK164" s="43"/>
      <c r="AL164" s="43"/>
      <c r="AM164" s="43"/>
      <c r="AN164" s="43"/>
      <c r="AO164" s="43"/>
      <c r="AP164" s="43"/>
      <c r="AQ164" s="43"/>
      <c r="AR164" s="43"/>
      <c r="AS164" s="43"/>
      <c r="AT164" s="43"/>
      <c r="AU164" s="43"/>
      <c r="AV164" s="43"/>
      <c r="AW164" s="43"/>
    </row>
    <row r="165" spans="33:49" x14ac:dyDescent="0.4">
      <c r="AG165" s="43"/>
      <c r="AH165" s="43"/>
      <c r="AI165" s="43"/>
      <c r="AJ165" s="43"/>
      <c r="AK165" s="43"/>
      <c r="AL165" s="43"/>
      <c r="AM165" s="43"/>
      <c r="AN165" s="43"/>
      <c r="AO165" s="43"/>
      <c r="AP165" s="43"/>
      <c r="AQ165" s="43"/>
      <c r="AR165" s="43"/>
      <c r="AS165" s="43"/>
      <c r="AT165" s="43"/>
      <c r="AU165" s="43"/>
      <c r="AV165" s="43"/>
      <c r="AW165" s="43"/>
    </row>
    <row r="166" spans="33:49" x14ac:dyDescent="0.4">
      <c r="AG166" s="43"/>
      <c r="AH166" s="43"/>
      <c r="AI166" s="43"/>
      <c r="AJ166" s="43"/>
      <c r="AK166" s="43"/>
      <c r="AL166" s="43"/>
      <c r="AM166" s="43"/>
      <c r="AN166" s="43"/>
      <c r="AO166" s="43"/>
      <c r="AP166" s="43"/>
      <c r="AQ166" s="43"/>
      <c r="AR166" s="43"/>
      <c r="AS166" s="43"/>
      <c r="AT166" s="43"/>
      <c r="AU166" s="43"/>
      <c r="AV166" s="43"/>
      <c r="AW166" s="43"/>
    </row>
    <row r="167" spans="33:49" x14ac:dyDescent="0.4">
      <c r="AG167" s="43"/>
      <c r="AH167" s="43"/>
      <c r="AI167" s="43"/>
      <c r="AJ167" s="43"/>
      <c r="AK167" s="43"/>
      <c r="AL167" s="43"/>
      <c r="AM167" s="43"/>
      <c r="AN167" s="43"/>
      <c r="AO167" s="43"/>
      <c r="AP167" s="43"/>
      <c r="AQ167" s="43"/>
      <c r="AR167" s="43"/>
      <c r="AS167" s="43"/>
      <c r="AT167" s="43"/>
      <c r="AU167" s="43"/>
      <c r="AV167" s="43"/>
      <c r="AW167" s="43"/>
    </row>
    <row r="168" spans="33:49" x14ac:dyDescent="0.4">
      <c r="AG168" s="43"/>
      <c r="AH168" s="43"/>
      <c r="AI168" s="43"/>
      <c r="AJ168" s="43"/>
      <c r="AK168" s="43"/>
      <c r="AL168" s="43"/>
      <c r="AM168" s="43"/>
      <c r="AN168" s="43"/>
      <c r="AO168" s="43"/>
      <c r="AP168" s="43"/>
      <c r="AQ168" s="43"/>
      <c r="AR168" s="43"/>
      <c r="AS168" s="43"/>
      <c r="AT168" s="43"/>
      <c r="AU168" s="43"/>
      <c r="AV168" s="43"/>
      <c r="AW168" s="43"/>
    </row>
    <row r="169" spans="33:49" x14ac:dyDescent="0.4">
      <c r="AG169" s="43"/>
      <c r="AH169" s="43"/>
      <c r="AI169" s="43"/>
      <c r="AJ169" s="43"/>
      <c r="AK169" s="43"/>
      <c r="AL169" s="43"/>
      <c r="AM169" s="43"/>
      <c r="AN169" s="43"/>
      <c r="AO169" s="43"/>
      <c r="AP169" s="43"/>
      <c r="AQ169" s="43"/>
      <c r="AR169" s="43"/>
      <c r="AS169" s="43"/>
      <c r="AT169" s="43"/>
      <c r="AU169" s="43"/>
      <c r="AV169" s="43"/>
      <c r="AW169" s="43"/>
    </row>
    <row r="170" spans="33:49" x14ac:dyDescent="0.4">
      <c r="AG170" s="43"/>
      <c r="AH170" s="43"/>
      <c r="AI170" s="43"/>
      <c r="AJ170" s="43"/>
      <c r="AK170" s="43"/>
      <c r="AL170" s="43"/>
      <c r="AM170" s="43"/>
      <c r="AN170" s="43"/>
      <c r="AO170" s="43"/>
      <c r="AP170" s="43"/>
      <c r="AQ170" s="43"/>
      <c r="AR170" s="43"/>
      <c r="AS170" s="43"/>
      <c r="AT170" s="43"/>
      <c r="AU170" s="43"/>
      <c r="AV170" s="43"/>
      <c r="AW170" s="43"/>
    </row>
    <row r="171" spans="33:49" x14ac:dyDescent="0.4">
      <c r="AG171" s="43"/>
      <c r="AH171" s="43"/>
      <c r="AI171" s="43"/>
      <c r="AJ171" s="43"/>
      <c r="AK171" s="43"/>
      <c r="AL171" s="43"/>
      <c r="AM171" s="43"/>
      <c r="AN171" s="43"/>
      <c r="AO171" s="43"/>
      <c r="AP171" s="43"/>
      <c r="AQ171" s="43"/>
      <c r="AR171" s="43"/>
      <c r="AS171" s="43"/>
      <c r="AT171" s="43"/>
      <c r="AU171" s="43"/>
      <c r="AV171" s="43"/>
      <c r="AW171" s="43"/>
    </row>
    <row r="172" spans="33:49" x14ac:dyDescent="0.4">
      <c r="AG172" s="43"/>
      <c r="AH172" s="43"/>
      <c r="AI172" s="43"/>
      <c r="AJ172" s="43"/>
      <c r="AK172" s="43"/>
      <c r="AL172" s="43"/>
      <c r="AM172" s="43"/>
      <c r="AN172" s="43"/>
      <c r="AO172" s="43"/>
      <c r="AP172" s="43"/>
      <c r="AQ172" s="43"/>
      <c r="AR172" s="43"/>
      <c r="AS172" s="43"/>
      <c r="AT172" s="43"/>
      <c r="AU172" s="43"/>
      <c r="AV172" s="43"/>
      <c r="AW172" s="43"/>
    </row>
    <row r="173" spans="33:49" x14ac:dyDescent="0.4">
      <c r="AG173" s="43"/>
      <c r="AH173" s="43"/>
      <c r="AI173" s="43"/>
      <c r="AJ173" s="43"/>
      <c r="AK173" s="43"/>
      <c r="AL173" s="43"/>
      <c r="AM173" s="43"/>
      <c r="AN173" s="43"/>
      <c r="AO173" s="43"/>
      <c r="AP173" s="43"/>
      <c r="AQ173" s="43"/>
      <c r="AR173" s="43"/>
      <c r="AS173" s="43"/>
      <c r="AT173" s="43"/>
      <c r="AU173" s="43"/>
      <c r="AV173" s="43"/>
      <c r="AW173" s="43"/>
    </row>
    <row r="174" spans="33:49" x14ac:dyDescent="0.4">
      <c r="AG174" s="43"/>
      <c r="AH174" s="43"/>
      <c r="AI174" s="43"/>
      <c r="AJ174" s="43"/>
      <c r="AK174" s="43"/>
      <c r="AL174" s="43"/>
      <c r="AM174" s="43"/>
      <c r="AN174" s="43"/>
      <c r="AO174" s="43"/>
      <c r="AP174" s="43"/>
      <c r="AQ174" s="43"/>
      <c r="AR174" s="43"/>
      <c r="AS174" s="43"/>
      <c r="AT174" s="43"/>
      <c r="AU174" s="43"/>
      <c r="AV174" s="43"/>
      <c r="AW174" s="43"/>
    </row>
    <row r="175" spans="33:49" x14ac:dyDescent="0.4">
      <c r="AG175" s="43"/>
      <c r="AH175" s="43"/>
      <c r="AI175" s="43"/>
      <c r="AJ175" s="43"/>
      <c r="AK175" s="43"/>
      <c r="AL175" s="43"/>
      <c r="AM175" s="43"/>
      <c r="AN175" s="43"/>
      <c r="AO175" s="43"/>
      <c r="AP175" s="43"/>
      <c r="AQ175" s="43"/>
      <c r="AR175" s="43"/>
      <c r="AS175" s="43"/>
      <c r="AT175" s="43"/>
      <c r="AU175" s="43"/>
      <c r="AV175" s="43"/>
      <c r="AW175" s="43"/>
    </row>
    <row r="176" spans="33:49" x14ac:dyDescent="0.4">
      <c r="AG176" s="43"/>
      <c r="AH176" s="43"/>
      <c r="AI176" s="43"/>
      <c r="AJ176" s="43"/>
      <c r="AK176" s="43"/>
      <c r="AL176" s="43"/>
      <c r="AM176" s="43"/>
      <c r="AN176" s="43"/>
      <c r="AO176" s="43"/>
      <c r="AP176" s="43"/>
      <c r="AQ176" s="43"/>
      <c r="AR176" s="43"/>
      <c r="AS176" s="43"/>
      <c r="AT176" s="43"/>
      <c r="AU176" s="43"/>
      <c r="AV176" s="43"/>
      <c r="AW176" s="43"/>
    </row>
    <row r="177" spans="33:49" x14ac:dyDescent="0.4">
      <c r="AG177" s="43"/>
      <c r="AH177" s="43"/>
      <c r="AI177" s="43"/>
      <c r="AJ177" s="43"/>
      <c r="AK177" s="43"/>
      <c r="AL177" s="43"/>
      <c r="AM177" s="43"/>
      <c r="AN177" s="43"/>
      <c r="AO177" s="43"/>
      <c r="AP177" s="43"/>
      <c r="AQ177" s="43"/>
      <c r="AR177" s="43"/>
      <c r="AS177" s="43"/>
      <c r="AT177" s="43"/>
      <c r="AU177" s="43"/>
      <c r="AV177" s="43"/>
      <c r="AW177" s="43"/>
    </row>
    <row r="178" spans="33:49" x14ac:dyDescent="0.4">
      <c r="AG178" s="43"/>
      <c r="AH178" s="43"/>
      <c r="AI178" s="43"/>
      <c r="AJ178" s="43"/>
      <c r="AK178" s="43"/>
      <c r="AL178" s="43"/>
      <c r="AM178" s="43"/>
      <c r="AN178" s="43"/>
      <c r="AO178" s="43"/>
      <c r="AP178" s="43"/>
      <c r="AQ178" s="43"/>
      <c r="AR178" s="43"/>
      <c r="AS178" s="43"/>
      <c r="AT178" s="43"/>
      <c r="AU178" s="43"/>
      <c r="AV178" s="43"/>
      <c r="AW178" s="43"/>
    </row>
    <row r="179" spans="33:49" x14ac:dyDescent="0.4">
      <c r="AG179" s="43"/>
      <c r="AH179" s="43"/>
      <c r="AI179" s="43"/>
      <c r="AJ179" s="43"/>
      <c r="AK179" s="43"/>
      <c r="AL179" s="43"/>
      <c r="AM179" s="43"/>
      <c r="AN179" s="43"/>
      <c r="AO179" s="43"/>
      <c r="AP179" s="43"/>
      <c r="AQ179" s="43"/>
      <c r="AR179" s="43"/>
      <c r="AS179" s="43"/>
      <c r="AT179" s="43"/>
      <c r="AU179" s="43"/>
      <c r="AV179" s="43"/>
      <c r="AW179" s="43"/>
    </row>
    <row r="180" spans="33:49" x14ac:dyDescent="0.4">
      <c r="AG180" s="43"/>
      <c r="AH180" s="43"/>
      <c r="AI180" s="43"/>
      <c r="AJ180" s="43"/>
      <c r="AK180" s="43"/>
      <c r="AL180" s="43"/>
      <c r="AM180" s="43"/>
      <c r="AN180" s="43"/>
      <c r="AO180" s="43"/>
      <c r="AP180" s="43"/>
      <c r="AQ180" s="43"/>
      <c r="AR180" s="43"/>
      <c r="AS180" s="43"/>
      <c r="AT180" s="43"/>
      <c r="AU180" s="43"/>
      <c r="AV180" s="43"/>
      <c r="AW180" s="43"/>
    </row>
    <row r="181" spans="33:49" x14ac:dyDescent="0.4">
      <c r="AG181" s="43"/>
      <c r="AH181" s="43"/>
      <c r="AI181" s="43"/>
      <c r="AJ181" s="43"/>
      <c r="AK181" s="43"/>
      <c r="AL181" s="43"/>
      <c r="AM181" s="43"/>
      <c r="AN181" s="43"/>
      <c r="AO181" s="43"/>
      <c r="AP181" s="43"/>
      <c r="AQ181" s="43"/>
      <c r="AR181" s="43"/>
      <c r="AS181" s="43"/>
      <c r="AT181" s="43"/>
      <c r="AU181" s="43"/>
      <c r="AV181" s="43"/>
      <c r="AW181" s="43"/>
    </row>
    <row r="182" spans="33:49" x14ac:dyDescent="0.4">
      <c r="AG182" s="43"/>
      <c r="AH182" s="43"/>
      <c r="AI182" s="43"/>
      <c r="AJ182" s="43"/>
      <c r="AK182" s="43"/>
      <c r="AL182" s="43"/>
      <c r="AM182" s="43"/>
      <c r="AN182" s="43"/>
      <c r="AO182" s="43"/>
      <c r="AP182" s="43"/>
      <c r="AQ182" s="43"/>
      <c r="AR182" s="43"/>
      <c r="AS182" s="43"/>
      <c r="AT182" s="43"/>
      <c r="AU182" s="43"/>
      <c r="AV182" s="43"/>
      <c r="AW182" s="43"/>
    </row>
    <row r="183" spans="33:49" x14ac:dyDescent="0.4">
      <c r="AG183" s="43"/>
      <c r="AH183" s="43"/>
      <c r="AI183" s="43"/>
      <c r="AJ183" s="43"/>
      <c r="AK183" s="43"/>
      <c r="AL183" s="43"/>
      <c r="AM183" s="43"/>
      <c r="AN183" s="43"/>
      <c r="AO183" s="43"/>
      <c r="AP183" s="43"/>
      <c r="AQ183" s="43"/>
      <c r="AR183" s="43"/>
      <c r="AS183" s="43"/>
      <c r="AT183" s="43"/>
      <c r="AU183" s="43"/>
      <c r="AV183" s="43"/>
      <c r="AW183" s="43"/>
    </row>
    <row r="184" spans="33:49" x14ac:dyDescent="0.4">
      <c r="AG184" s="43"/>
      <c r="AH184" s="43"/>
      <c r="AI184" s="43"/>
      <c r="AJ184" s="43"/>
      <c r="AK184" s="43"/>
      <c r="AL184" s="43"/>
      <c r="AM184" s="43"/>
      <c r="AN184" s="43"/>
      <c r="AO184" s="43"/>
      <c r="AP184" s="43"/>
      <c r="AQ184" s="43"/>
      <c r="AR184" s="43"/>
      <c r="AS184" s="43"/>
      <c r="AT184" s="43"/>
      <c r="AU184" s="43"/>
      <c r="AV184" s="43"/>
      <c r="AW184" s="43"/>
    </row>
    <row r="185" spans="33:49" x14ac:dyDescent="0.4">
      <c r="AG185" s="43"/>
      <c r="AH185" s="43"/>
      <c r="AI185" s="43"/>
      <c r="AJ185" s="43"/>
      <c r="AK185" s="43"/>
      <c r="AL185" s="43"/>
      <c r="AM185" s="43"/>
      <c r="AN185" s="43"/>
      <c r="AO185" s="43"/>
      <c r="AP185" s="43"/>
      <c r="AQ185" s="43"/>
      <c r="AR185" s="43"/>
      <c r="AS185" s="43"/>
      <c r="AT185" s="43"/>
      <c r="AU185" s="43"/>
      <c r="AV185" s="43"/>
      <c r="AW185" s="43"/>
    </row>
    <row r="186" spans="33:49" x14ac:dyDescent="0.4">
      <c r="AG186" s="43"/>
      <c r="AH186" s="43"/>
      <c r="AI186" s="43"/>
      <c r="AJ186" s="43"/>
      <c r="AK186" s="43"/>
      <c r="AL186" s="43"/>
      <c r="AM186" s="43"/>
      <c r="AN186" s="43"/>
      <c r="AO186" s="43"/>
      <c r="AP186" s="43"/>
      <c r="AQ186" s="43"/>
      <c r="AR186" s="43"/>
      <c r="AS186" s="43"/>
      <c r="AT186" s="43"/>
      <c r="AU186" s="43"/>
      <c r="AV186" s="43"/>
      <c r="AW186" s="43"/>
    </row>
    <row r="187" spans="33:49" x14ac:dyDescent="0.4">
      <c r="AG187" s="43"/>
      <c r="AH187" s="43"/>
      <c r="AI187" s="43"/>
      <c r="AJ187" s="43"/>
      <c r="AK187" s="43"/>
      <c r="AL187" s="43"/>
      <c r="AM187" s="43"/>
      <c r="AN187" s="43"/>
      <c r="AO187" s="43"/>
      <c r="AP187" s="43"/>
      <c r="AQ187" s="43"/>
      <c r="AR187" s="43"/>
      <c r="AS187" s="43"/>
      <c r="AT187" s="43"/>
      <c r="AU187" s="43"/>
      <c r="AV187" s="43"/>
      <c r="AW187" s="43"/>
    </row>
    <row r="188" spans="33:49" x14ac:dyDescent="0.4">
      <c r="AG188" s="43"/>
      <c r="AH188" s="43"/>
      <c r="AI188" s="43"/>
      <c r="AJ188" s="43"/>
      <c r="AK188" s="43"/>
      <c r="AL188" s="43"/>
      <c r="AM188" s="43"/>
      <c r="AN188" s="43"/>
      <c r="AO188" s="43"/>
      <c r="AP188" s="43"/>
      <c r="AQ188" s="43"/>
      <c r="AR188" s="43"/>
      <c r="AS188" s="43"/>
      <c r="AT188" s="43"/>
      <c r="AU188" s="43"/>
      <c r="AV188" s="43"/>
      <c r="AW188" s="43"/>
    </row>
    <row r="189" spans="33:49" x14ac:dyDescent="0.4">
      <c r="AG189" s="43"/>
      <c r="AH189" s="43"/>
      <c r="AI189" s="43"/>
      <c r="AJ189" s="43"/>
      <c r="AK189" s="43"/>
      <c r="AL189" s="43"/>
      <c r="AM189" s="43"/>
      <c r="AN189" s="43"/>
      <c r="AO189" s="43"/>
      <c r="AP189" s="43"/>
      <c r="AQ189" s="43"/>
      <c r="AR189" s="43"/>
      <c r="AS189" s="43"/>
      <c r="AT189" s="43"/>
      <c r="AU189" s="43"/>
      <c r="AV189" s="43"/>
      <c r="AW189" s="43"/>
    </row>
    <row r="190" spans="33:49" x14ac:dyDescent="0.4">
      <c r="AG190" s="43"/>
      <c r="AH190" s="43"/>
      <c r="AI190" s="43"/>
      <c r="AJ190" s="43"/>
      <c r="AK190" s="43"/>
      <c r="AL190" s="43"/>
      <c r="AM190" s="43"/>
      <c r="AN190" s="43"/>
      <c r="AO190" s="43"/>
      <c r="AP190" s="43"/>
      <c r="AQ190" s="43"/>
      <c r="AR190" s="43"/>
      <c r="AS190" s="43"/>
      <c r="AT190" s="43"/>
      <c r="AU190" s="43"/>
      <c r="AV190" s="43"/>
      <c r="AW190" s="43"/>
    </row>
    <row r="191" spans="33:49" x14ac:dyDescent="0.4">
      <c r="AG191" s="43"/>
      <c r="AH191" s="43"/>
      <c r="AI191" s="43"/>
      <c r="AJ191" s="43"/>
      <c r="AK191" s="43"/>
      <c r="AL191" s="43"/>
      <c r="AM191" s="43"/>
      <c r="AN191" s="43"/>
      <c r="AO191" s="43"/>
      <c r="AP191" s="43"/>
      <c r="AQ191" s="43"/>
      <c r="AR191" s="43"/>
      <c r="AS191" s="43"/>
      <c r="AT191" s="43"/>
      <c r="AU191" s="43"/>
      <c r="AV191" s="43"/>
      <c r="AW191" s="43"/>
    </row>
    <row r="192" spans="33:49" x14ac:dyDescent="0.4">
      <c r="AG192" s="43"/>
      <c r="AH192" s="43"/>
      <c r="AI192" s="43"/>
      <c r="AJ192" s="43"/>
      <c r="AK192" s="43"/>
      <c r="AL192" s="43"/>
      <c r="AM192" s="43"/>
      <c r="AN192" s="43"/>
      <c r="AO192" s="43"/>
      <c r="AP192" s="43"/>
      <c r="AQ192" s="43"/>
      <c r="AR192" s="43"/>
      <c r="AS192" s="43"/>
      <c r="AT192" s="43"/>
      <c r="AU192" s="43"/>
      <c r="AV192" s="43"/>
      <c r="AW192" s="43"/>
    </row>
    <row r="193" spans="33:49" x14ac:dyDescent="0.4">
      <c r="AG193" s="43"/>
      <c r="AH193" s="43"/>
      <c r="AI193" s="43"/>
      <c r="AJ193" s="43"/>
      <c r="AK193" s="43"/>
      <c r="AL193" s="43"/>
      <c r="AM193" s="43"/>
      <c r="AN193" s="43"/>
      <c r="AO193" s="43"/>
      <c r="AP193" s="43"/>
      <c r="AQ193" s="43"/>
      <c r="AR193" s="43"/>
      <c r="AS193" s="43"/>
      <c r="AT193" s="43"/>
      <c r="AU193" s="43"/>
      <c r="AV193" s="43"/>
      <c r="AW193" s="43"/>
    </row>
    <row r="194" spans="33:49" x14ac:dyDescent="0.4">
      <c r="AG194" s="43"/>
      <c r="AH194" s="43"/>
      <c r="AI194" s="43"/>
      <c r="AJ194" s="43"/>
      <c r="AK194" s="43"/>
      <c r="AL194" s="43"/>
      <c r="AM194" s="43"/>
      <c r="AN194" s="43"/>
      <c r="AO194" s="43"/>
      <c r="AP194" s="43"/>
      <c r="AQ194" s="43"/>
      <c r="AR194" s="43"/>
      <c r="AS194" s="43"/>
      <c r="AT194" s="43"/>
      <c r="AU194" s="43"/>
      <c r="AV194" s="43"/>
      <c r="AW194" s="43"/>
    </row>
    <row r="195" spans="33:49" x14ac:dyDescent="0.4">
      <c r="AG195" s="43"/>
      <c r="AH195" s="43"/>
      <c r="AI195" s="43"/>
      <c r="AJ195" s="43"/>
      <c r="AK195" s="43"/>
      <c r="AL195" s="43"/>
      <c r="AM195" s="43"/>
      <c r="AN195" s="43"/>
      <c r="AO195" s="43"/>
      <c r="AP195" s="43"/>
      <c r="AQ195" s="43"/>
      <c r="AR195" s="43"/>
      <c r="AS195" s="43"/>
      <c r="AT195" s="43"/>
      <c r="AU195" s="43"/>
      <c r="AV195" s="43"/>
      <c r="AW195" s="43"/>
    </row>
    <row r="196" spans="33:49" x14ac:dyDescent="0.4">
      <c r="AG196" s="43"/>
      <c r="AH196" s="43"/>
      <c r="AI196" s="43"/>
      <c r="AJ196" s="43"/>
      <c r="AK196" s="43"/>
      <c r="AL196" s="43"/>
      <c r="AM196" s="43"/>
      <c r="AN196" s="43"/>
      <c r="AO196" s="43"/>
      <c r="AP196" s="43"/>
      <c r="AQ196" s="43"/>
      <c r="AR196" s="43"/>
      <c r="AS196" s="43"/>
      <c r="AT196" s="43"/>
      <c r="AU196" s="43"/>
      <c r="AV196" s="43"/>
      <c r="AW196" s="43"/>
    </row>
    <row r="197" spans="33:49" x14ac:dyDescent="0.4">
      <c r="AG197" s="43"/>
      <c r="AH197" s="43"/>
      <c r="AI197" s="43"/>
      <c r="AJ197" s="43"/>
      <c r="AK197" s="43"/>
      <c r="AL197" s="43"/>
      <c r="AM197" s="43"/>
      <c r="AN197" s="43"/>
      <c r="AO197" s="43"/>
      <c r="AP197" s="43"/>
      <c r="AQ197" s="43"/>
      <c r="AR197" s="43"/>
      <c r="AS197" s="43"/>
      <c r="AT197" s="43"/>
      <c r="AU197" s="43"/>
      <c r="AV197" s="43"/>
      <c r="AW197" s="43"/>
    </row>
    <row r="198" spans="33:49" x14ac:dyDescent="0.4">
      <c r="AG198" s="43"/>
      <c r="AH198" s="43"/>
      <c r="AI198" s="43"/>
      <c r="AJ198" s="43"/>
      <c r="AK198" s="43"/>
      <c r="AL198" s="43"/>
      <c r="AM198" s="43"/>
      <c r="AN198" s="43"/>
      <c r="AO198" s="43"/>
      <c r="AP198" s="43"/>
      <c r="AQ198" s="43"/>
      <c r="AR198" s="43"/>
      <c r="AS198" s="43"/>
      <c r="AT198" s="43"/>
      <c r="AU198" s="43"/>
      <c r="AV198" s="43"/>
      <c r="AW198" s="43"/>
    </row>
    <row r="199" spans="33:49" x14ac:dyDescent="0.4">
      <c r="AG199" s="43"/>
      <c r="AH199" s="43"/>
      <c r="AI199" s="43"/>
      <c r="AJ199" s="43"/>
      <c r="AK199" s="43"/>
      <c r="AL199" s="43"/>
      <c r="AM199" s="43"/>
      <c r="AN199" s="43"/>
      <c r="AO199" s="43"/>
      <c r="AP199" s="43"/>
      <c r="AQ199" s="43"/>
      <c r="AR199" s="43"/>
      <c r="AS199" s="43"/>
      <c r="AT199" s="43"/>
      <c r="AU199" s="43"/>
      <c r="AV199" s="43"/>
      <c r="AW199" s="43"/>
    </row>
    <row r="200" spans="33:49" x14ac:dyDescent="0.4">
      <c r="AG200" s="43"/>
      <c r="AH200" s="43"/>
      <c r="AI200" s="43"/>
      <c r="AJ200" s="43"/>
      <c r="AK200" s="43"/>
      <c r="AL200" s="43"/>
      <c r="AM200" s="43"/>
      <c r="AN200" s="43"/>
      <c r="AO200" s="43"/>
      <c r="AP200" s="43"/>
      <c r="AQ200" s="43"/>
      <c r="AR200" s="43"/>
      <c r="AS200" s="43"/>
      <c r="AT200" s="43"/>
      <c r="AU200" s="43"/>
      <c r="AV200" s="43"/>
      <c r="AW200" s="43"/>
    </row>
    <row r="201" spans="33:49" x14ac:dyDescent="0.4">
      <c r="AG201" s="43"/>
      <c r="AH201" s="43"/>
      <c r="AI201" s="43"/>
      <c r="AJ201" s="43"/>
      <c r="AK201" s="43"/>
      <c r="AL201" s="43"/>
      <c r="AM201" s="43"/>
      <c r="AN201" s="43"/>
      <c r="AO201" s="43"/>
      <c r="AP201" s="43"/>
      <c r="AQ201" s="43"/>
      <c r="AR201" s="43"/>
      <c r="AS201" s="43"/>
      <c r="AT201" s="43"/>
      <c r="AU201" s="43"/>
      <c r="AV201" s="43"/>
      <c r="AW201" s="43"/>
    </row>
    <row r="202" spans="33:49" x14ac:dyDescent="0.4">
      <c r="AG202" s="43"/>
      <c r="AH202" s="43"/>
      <c r="AI202" s="43"/>
      <c r="AJ202" s="43"/>
      <c r="AK202" s="43"/>
      <c r="AL202" s="43"/>
      <c r="AM202" s="43"/>
      <c r="AN202" s="43"/>
      <c r="AO202" s="43"/>
      <c r="AP202" s="43"/>
      <c r="AQ202" s="43"/>
      <c r="AR202" s="43"/>
      <c r="AS202" s="43"/>
      <c r="AT202" s="43"/>
      <c r="AU202" s="43"/>
      <c r="AV202" s="43"/>
      <c r="AW202" s="43"/>
    </row>
    <row r="203" spans="33:49" x14ac:dyDescent="0.4">
      <c r="AG203" s="43"/>
      <c r="AH203" s="43"/>
      <c r="AI203" s="43"/>
      <c r="AJ203" s="43"/>
      <c r="AK203" s="43"/>
      <c r="AL203" s="43"/>
      <c r="AM203" s="43"/>
      <c r="AN203" s="43"/>
      <c r="AO203" s="43"/>
      <c r="AP203" s="43"/>
      <c r="AQ203" s="43"/>
      <c r="AR203" s="43"/>
      <c r="AS203" s="43"/>
      <c r="AT203" s="43"/>
      <c r="AU203" s="43"/>
      <c r="AV203" s="43"/>
      <c r="AW203" s="43"/>
    </row>
    <row r="204" spans="33:49" x14ac:dyDescent="0.4">
      <c r="AG204" s="43"/>
      <c r="AH204" s="43"/>
      <c r="AI204" s="43"/>
      <c r="AJ204" s="43"/>
      <c r="AK204" s="43"/>
      <c r="AL204" s="43"/>
      <c r="AM204" s="43"/>
      <c r="AN204" s="43"/>
      <c r="AO204" s="43"/>
      <c r="AP204" s="43"/>
      <c r="AQ204" s="43"/>
      <c r="AR204" s="43"/>
      <c r="AS204" s="43"/>
      <c r="AT204" s="43"/>
      <c r="AU204" s="43"/>
      <c r="AV204" s="43"/>
      <c r="AW204" s="43"/>
    </row>
    <row r="205" spans="33:49" x14ac:dyDescent="0.4">
      <c r="AG205" s="43"/>
      <c r="AH205" s="43"/>
      <c r="AI205" s="43"/>
      <c r="AJ205" s="43"/>
      <c r="AK205" s="43"/>
      <c r="AL205" s="43"/>
      <c r="AM205" s="43"/>
      <c r="AN205" s="43"/>
      <c r="AO205" s="43"/>
      <c r="AP205" s="43"/>
      <c r="AQ205" s="43"/>
      <c r="AR205" s="43"/>
      <c r="AS205" s="43"/>
      <c r="AT205" s="43"/>
      <c r="AU205" s="43"/>
      <c r="AV205" s="43"/>
      <c r="AW205" s="43"/>
    </row>
    <row r="206" spans="33:49" x14ac:dyDescent="0.4">
      <c r="AG206" s="43"/>
      <c r="AH206" s="43"/>
      <c r="AI206" s="43"/>
      <c r="AJ206" s="43"/>
      <c r="AK206" s="43"/>
      <c r="AL206" s="43"/>
      <c r="AM206" s="43"/>
      <c r="AN206" s="43"/>
      <c r="AO206" s="43"/>
      <c r="AP206" s="43"/>
      <c r="AQ206" s="43"/>
      <c r="AR206" s="43"/>
      <c r="AS206" s="43"/>
      <c r="AT206" s="43"/>
      <c r="AU206" s="43"/>
      <c r="AV206" s="43"/>
      <c r="AW206" s="43"/>
    </row>
    <row r="207" spans="33:49" x14ac:dyDescent="0.4">
      <c r="AG207" s="43"/>
      <c r="AH207" s="43"/>
      <c r="AI207" s="43"/>
      <c r="AJ207" s="43"/>
      <c r="AK207" s="43"/>
      <c r="AL207" s="43"/>
      <c r="AM207" s="43"/>
      <c r="AN207" s="43"/>
      <c r="AO207" s="43"/>
      <c r="AP207" s="43"/>
      <c r="AQ207" s="43"/>
      <c r="AR207" s="43"/>
      <c r="AS207" s="43"/>
      <c r="AT207" s="43"/>
      <c r="AU207" s="43"/>
      <c r="AV207" s="43"/>
      <c r="AW207" s="43"/>
    </row>
    <row r="208" spans="33:49" x14ac:dyDescent="0.4">
      <c r="AG208" s="43"/>
      <c r="AH208" s="43"/>
      <c r="AI208" s="43"/>
      <c r="AJ208" s="43"/>
      <c r="AK208" s="43"/>
      <c r="AL208" s="43"/>
      <c r="AM208" s="43"/>
      <c r="AN208" s="43"/>
      <c r="AO208" s="43"/>
      <c r="AP208" s="43"/>
      <c r="AQ208" s="43"/>
      <c r="AR208" s="43"/>
      <c r="AS208" s="43"/>
      <c r="AT208" s="43"/>
      <c r="AU208" s="43"/>
      <c r="AV208" s="43"/>
      <c r="AW208" s="43"/>
    </row>
    <row r="209" spans="33:49" x14ac:dyDescent="0.4">
      <c r="AG209" s="43"/>
      <c r="AH209" s="43"/>
      <c r="AI209" s="43"/>
      <c r="AJ209" s="43"/>
      <c r="AK209" s="43"/>
      <c r="AL209" s="43"/>
      <c r="AM209" s="43"/>
      <c r="AN209" s="43"/>
      <c r="AO209" s="43"/>
      <c r="AP209" s="43"/>
      <c r="AQ209" s="43"/>
      <c r="AR209" s="43"/>
      <c r="AS209" s="43"/>
      <c r="AT209" s="43"/>
      <c r="AU209" s="43"/>
      <c r="AV209" s="43"/>
      <c r="AW209" s="43"/>
    </row>
    <row r="210" spans="33:49" x14ac:dyDescent="0.4">
      <c r="AG210" s="43"/>
      <c r="AH210" s="43"/>
      <c r="AI210" s="43"/>
      <c r="AJ210" s="43"/>
      <c r="AK210" s="43"/>
      <c r="AL210" s="43"/>
      <c r="AM210" s="43"/>
      <c r="AN210" s="43"/>
      <c r="AO210" s="43"/>
      <c r="AP210" s="43"/>
      <c r="AQ210" s="43"/>
      <c r="AR210" s="43"/>
      <c r="AS210" s="43"/>
      <c r="AT210" s="43"/>
      <c r="AU210" s="43"/>
      <c r="AV210" s="43"/>
      <c r="AW210" s="43"/>
    </row>
    <row r="211" spans="33:49" x14ac:dyDescent="0.4">
      <c r="AG211" s="43"/>
      <c r="AH211" s="43"/>
      <c r="AI211" s="43"/>
      <c r="AJ211" s="43"/>
      <c r="AK211" s="43"/>
      <c r="AL211" s="43"/>
      <c r="AM211" s="43"/>
      <c r="AN211" s="43"/>
      <c r="AO211" s="43"/>
      <c r="AP211" s="43"/>
      <c r="AQ211" s="43"/>
      <c r="AR211" s="43"/>
      <c r="AS211" s="43"/>
      <c r="AT211" s="43"/>
      <c r="AU211" s="43"/>
      <c r="AV211" s="43"/>
      <c r="AW211" s="43"/>
    </row>
    <row r="212" spans="33:49" x14ac:dyDescent="0.4">
      <c r="AG212" s="43"/>
      <c r="AH212" s="43"/>
      <c r="AI212" s="43"/>
      <c r="AJ212" s="43"/>
      <c r="AK212" s="43"/>
      <c r="AL212" s="43"/>
      <c r="AM212" s="43"/>
      <c r="AN212" s="43"/>
      <c r="AO212" s="43"/>
      <c r="AP212" s="43"/>
      <c r="AQ212" s="43"/>
      <c r="AR212" s="43"/>
      <c r="AS212" s="43"/>
      <c r="AT212" s="43"/>
      <c r="AU212" s="43"/>
      <c r="AV212" s="43"/>
      <c r="AW212" s="43"/>
    </row>
    <row r="213" spans="33:49" x14ac:dyDescent="0.4">
      <c r="AG213" s="43"/>
      <c r="AH213" s="43"/>
      <c r="AI213" s="43"/>
      <c r="AJ213" s="43"/>
      <c r="AK213" s="43"/>
      <c r="AL213" s="43"/>
      <c r="AM213" s="43"/>
      <c r="AN213" s="43"/>
      <c r="AO213" s="43"/>
      <c r="AP213" s="43"/>
      <c r="AQ213" s="43"/>
      <c r="AR213" s="43"/>
      <c r="AS213" s="43"/>
      <c r="AT213" s="43"/>
      <c r="AU213" s="43"/>
      <c r="AV213" s="43"/>
      <c r="AW213" s="43"/>
    </row>
    <row r="214" spans="33:49" x14ac:dyDescent="0.4">
      <c r="AG214" s="43"/>
      <c r="AH214" s="43"/>
      <c r="AI214" s="43"/>
      <c r="AJ214" s="43"/>
      <c r="AK214" s="43"/>
      <c r="AL214" s="43"/>
      <c r="AM214" s="43"/>
      <c r="AN214" s="43"/>
      <c r="AO214" s="43"/>
      <c r="AP214" s="43"/>
      <c r="AQ214" s="43"/>
      <c r="AR214" s="43"/>
      <c r="AS214" s="43"/>
      <c r="AT214" s="43"/>
      <c r="AU214" s="43"/>
      <c r="AV214" s="43"/>
      <c r="AW214" s="43"/>
    </row>
    <row r="215" spans="33:49" x14ac:dyDescent="0.4">
      <c r="AG215" s="43"/>
      <c r="AH215" s="43"/>
      <c r="AI215" s="43"/>
      <c r="AJ215" s="43"/>
      <c r="AK215" s="43"/>
      <c r="AL215" s="43"/>
      <c r="AM215" s="43"/>
      <c r="AN215" s="43"/>
      <c r="AO215" s="43"/>
      <c r="AP215" s="43"/>
      <c r="AQ215" s="43"/>
      <c r="AR215" s="43"/>
      <c r="AS215" s="43"/>
      <c r="AT215" s="43"/>
      <c r="AU215" s="43"/>
      <c r="AV215" s="43"/>
      <c r="AW215" s="43"/>
    </row>
    <row r="216" spans="33:49" x14ac:dyDescent="0.4">
      <c r="AG216" s="43"/>
      <c r="AH216" s="43"/>
      <c r="AI216" s="43"/>
      <c r="AJ216" s="43"/>
      <c r="AK216" s="43"/>
      <c r="AL216" s="43"/>
      <c r="AM216" s="43"/>
      <c r="AN216" s="43"/>
      <c r="AO216" s="43"/>
      <c r="AP216" s="43"/>
      <c r="AQ216" s="43"/>
      <c r="AR216" s="43"/>
      <c r="AS216" s="43"/>
      <c r="AT216" s="43"/>
      <c r="AU216" s="43"/>
      <c r="AV216" s="43"/>
      <c r="AW216" s="43"/>
    </row>
    <row r="217" spans="33:49" x14ac:dyDescent="0.4">
      <c r="AG217" s="43"/>
      <c r="AH217" s="43"/>
      <c r="AI217" s="43"/>
      <c r="AJ217" s="43"/>
      <c r="AK217" s="43"/>
      <c r="AL217" s="43"/>
      <c r="AM217" s="43"/>
      <c r="AN217" s="43"/>
      <c r="AO217" s="43"/>
      <c r="AP217" s="43"/>
      <c r="AQ217" s="43"/>
      <c r="AR217" s="43"/>
      <c r="AS217" s="43"/>
      <c r="AT217" s="43"/>
      <c r="AU217" s="43"/>
      <c r="AV217" s="43"/>
      <c r="AW217" s="43"/>
    </row>
    <row r="218" spans="33:49" x14ac:dyDescent="0.4">
      <c r="AG218" s="43"/>
      <c r="AH218" s="43"/>
      <c r="AI218" s="43"/>
      <c r="AJ218" s="43"/>
      <c r="AK218" s="43"/>
      <c r="AL218" s="43"/>
      <c r="AM218" s="43"/>
      <c r="AN218" s="43"/>
      <c r="AO218" s="43"/>
      <c r="AP218" s="43"/>
      <c r="AQ218" s="43"/>
      <c r="AR218" s="43"/>
      <c r="AS218" s="43"/>
      <c r="AT218" s="43"/>
      <c r="AU218" s="43"/>
      <c r="AV218" s="43"/>
      <c r="AW218" s="43"/>
    </row>
    <row r="219" spans="33:49" x14ac:dyDescent="0.4">
      <c r="AG219" s="43"/>
      <c r="AH219" s="43"/>
      <c r="AI219" s="43"/>
      <c r="AJ219" s="43"/>
      <c r="AK219" s="43"/>
      <c r="AL219" s="43"/>
      <c r="AM219" s="43"/>
      <c r="AN219" s="43"/>
      <c r="AO219" s="43"/>
      <c r="AP219" s="43"/>
      <c r="AQ219" s="43"/>
      <c r="AR219" s="43"/>
      <c r="AS219" s="43"/>
      <c r="AT219" s="43"/>
      <c r="AU219" s="43"/>
      <c r="AV219" s="43"/>
      <c r="AW219" s="43"/>
    </row>
    <row r="220" spans="33:49" x14ac:dyDescent="0.4">
      <c r="AG220" s="43"/>
      <c r="AH220" s="43"/>
      <c r="AI220" s="43"/>
      <c r="AJ220" s="43"/>
      <c r="AK220" s="43"/>
      <c r="AL220" s="43"/>
      <c r="AM220" s="43"/>
      <c r="AN220" s="43"/>
      <c r="AO220" s="43"/>
      <c r="AP220" s="43"/>
      <c r="AQ220" s="43"/>
      <c r="AR220" s="43"/>
      <c r="AS220" s="43"/>
      <c r="AT220" s="43"/>
      <c r="AU220" s="43"/>
      <c r="AV220" s="43"/>
      <c r="AW220" s="43"/>
    </row>
    <row r="221" spans="33:49" x14ac:dyDescent="0.4">
      <c r="AG221" s="43"/>
      <c r="AH221" s="43"/>
      <c r="AI221" s="43"/>
      <c r="AJ221" s="43"/>
      <c r="AK221" s="43"/>
      <c r="AL221" s="43"/>
      <c r="AM221" s="43"/>
      <c r="AN221" s="43"/>
      <c r="AO221" s="43"/>
      <c r="AP221" s="43"/>
      <c r="AQ221" s="43"/>
      <c r="AR221" s="43"/>
      <c r="AS221" s="43"/>
      <c r="AT221" s="43"/>
      <c r="AU221" s="43"/>
      <c r="AV221" s="43"/>
      <c r="AW221" s="43"/>
    </row>
    <row r="222" spans="33:49" x14ac:dyDescent="0.4">
      <c r="AG222" s="43"/>
      <c r="AH222" s="43"/>
      <c r="AI222" s="43"/>
      <c r="AJ222" s="43"/>
      <c r="AK222" s="43"/>
      <c r="AL222" s="43"/>
      <c r="AM222" s="43"/>
      <c r="AN222" s="43"/>
      <c r="AO222" s="43"/>
      <c r="AP222" s="43"/>
      <c r="AQ222" s="43"/>
      <c r="AR222" s="43"/>
      <c r="AS222" s="43"/>
      <c r="AT222" s="43"/>
      <c r="AU222" s="43"/>
      <c r="AV222" s="43"/>
      <c r="AW222" s="43"/>
    </row>
    <row r="223" spans="33:49" x14ac:dyDescent="0.4">
      <c r="AG223" s="43"/>
      <c r="AH223" s="43"/>
      <c r="AI223" s="43"/>
      <c r="AJ223" s="43"/>
      <c r="AK223" s="43"/>
      <c r="AL223" s="43"/>
      <c r="AM223" s="43"/>
      <c r="AN223" s="43"/>
      <c r="AO223" s="43"/>
      <c r="AP223" s="43"/>
      <c r="AQ223" s="43"/>
      <c r="AR223" s="43"/>
      <c r="AS223" s="43"/>
      <c r="AT223" s="43"/>
      <c r="AU223" s="43"/>
      <c r="AV223" s="43"/>
      <c r="AW223" s="43"/>
    </row>
    <row r="224" spans="33:49" x14ac:dyDescent="0.4">
      <c r="AG224" s="43"/>
      <c r="AH224" s="43"/>
      <c r="AI224" s="43"/>
      <c r="AJ224" s="43"/>
      <c r="AK224" s="43"/>
      <c r="AL224" s="43"/>
      <c r="AM224" s="43"/>
      <c r="AN224" s="43"/>
      <c r="AO224" s="43"/>
      <c r="AP224" s="43"/>
      <c r="AQ224" s="43"/>
      <c r="AR224" s="43"/>
      <c r="AS224" s="43"/>
      <c r="AT224" s="43"/>
      <c r="AU224" s="43"/>
      <c r="AV224" s="43"/>
      <c r="AW224" s="43"/>
    </row>
    <row r="225" spans="33:49" x14ac:dyDescent="0.4">
      <c r="AG225" s="43"/>
      <c r="AH225" s="43"/>
      <c r="AI225" s="43"/>
      <c r="AJ225" s="43"/>
      <c r="AK225" s="43"/>
      <c r="AL225" s="43"/>
      <c r="AM225" s="43"/>
      <c r="AN225" s="43"/>
      <c r="AO225" s="43"/>
      <c r="AP225" s="43"/>
      <c r="AQ225" s="43"/>
      <c r="AR225" s="43"/>
      <c r="AS225" s="43"/>
      <c r="AT225" s="43"/>
      <c r="AU225" s="43"/>
      <c r="AV225" s="43"/>
      <c r="AW225" s="43"/>
    </row>
    <row r="226" spans="33:49" x14ac:dyDescent="0.4">
      <c r="AG226" s="43"/>
      <c r="AH226" s="43"/>
      <c r="AI226" s="43"/>
      <c r="AJ226" s="43"/>
      <c r="AK226" s="43"/>
      <c r="AL226" s="43"/>
      <c r="AM226" s="43"/>
      <c r="AN226" s="43"/>
      <c r="AO226" s="43"/>
      <c r="AP226" s="43"/>
      <c r="AQ226" s="43"/>
      <c r="AR226" s="43"/>
      <c r="AS226" s="43"/>
      <c r="AT226" s="43"/>
      <c r="AU226" s="43"/>
      <c r="AV226" s="43"/>
      <c r="AW226" s="43"/>
    </row>
    <row r="227" spans="33:49" x14ac:dyDescent="0.4">
      <c r="AG227" s="43"/>
      <c r="AH227" s="43"/>
      <c r="AI227" s="43"/>
      <c r="AJ227" s="43"/>
      <c r="AK227" s="43"/>
      <c r="AL227" s="43"/>
      <c r="AM227" s="43"/>
      <c r="AN227" s="43"/>
      <c r="AO227" s="43"/>
      <c r="AP227" s="43"/>
      <c r="AQ227" s="43"/>
      <c r="AR227" s="43"/>
      <c r="AS227" s="43"/>
      <c r="AT227" s="43"/>
      <c r="AU227" s="43"/>
      <c r="AV227" s="43"/>
      <c r="AW227" s="43"/>
    </row>
    <row r="228" spans="33:49" x14ac:dyDescent="0.4">
      <c r="AG228" s="43"/>
      <c r="AH228" s="43"/>
      <c r="AI228" s="43"/>
      <c r="AJ228" s="43"/>
      <c r="AK228" s="43"/>
      <c r="AL228" s="43"/>
      <c r="AM228" s="43"/>
      <c r="AN228" s="43"/>
      <c r="AO228" s="43"/>
      <c r="AP228" s="43"/>
      <c r="AQ228" s="43"/>
      <c r="AR228" s="43"/>
      <c r="AS228" s="43"/>
      <c r="AT228" s="43"/>
      <c r="AU228" s="43"/>
      <c r="AV228" s="43"/>
      <c r="AW228" s="43"/>
    </row>
    <row r="229" spans="33:49" x14ac:dyDescent="0.4">
      <c r="AG229" s="43"/>
      <c r="AH229" s="43"/>
      <c r="AI229" s="43"/>
      <c r="AJ229" s="43"/>
      <c r="AK229" s="43"/>
      <c r="AL229" s="43"/>
      <c r="AM229" s="43"/>
      <c r="AN229" s="43"/>
      <c r="AO229" s="43"/>
      <c r="AP229" s="43"/>
      <c r="AQ229" s="43"/>
      <c r="AR229" s="43"/>
      <c r="AS229" s="43"/>
      <c r="AT229" s="43"/>
      <c r="AU229" s="43"/>
      <c r="AV229" s="43"/>
      <c r="AW229" s="43"/>
    </row>
    <row r="230" spans="33:49" x14ac:dyDescent="0.4">
      <c r="AG230" s="43"/>
      <c r="AH230" s="43"/>
      <c r="AI230" s="43"/>
      <c r="AJ230" s="43"/>
      <c r="AK230" s="43"/>
      <c r="AL230" s="43"/>
      <c r="AM230" s="43"/>
      <c r="AN230" s="43"/>
      <c r="AO230" s="43"/>
      <c r="AP230" s="43"/>
      <c r="AQ230" s="43"/>
      <c r="AR230" s="43"/>
      <c r="AS230" s="43"/>
      <c r="AT230" s="43"/>
      <c r="AU230" s="43"/>
      <c r="AV230" s="43"/>
      <c r="AW230" s="43"/>
    </row>
    <row r="231" spans="33:49" x14ac:dyDescent="0.4">
      <c r="AG231" s="43"/>
      <c r="AH231" s="43"/>
      <c r="AI231" s="43"/>
      <c r="AJ231" s="43"/>
      <c r="AK231" s="43"/>
      <c r="AL231" s="43"/>
      <c r="AM231" s="43"/>
      <c r="AN231" s="43"/>
      <c r="AO231" s="43"/>
      <c r="AP231" s="43"/>
      <c r="AQ231" s="43"/>
      <c r="AR231" s="43"/>
      <c r="AS231" s="43"/>
      <c r="AT231" s="43"/>
      <c r="AU231" s="43"/>
      <c r="AV231" s="43"/>
      <c r="AW231" s="43"/>
    </row>
    <row r="232" spans="33:49" x14ac:dyDescent="0.4">
      <c r="AG232" s="43"/>
      <c r="AH232" s="43"/>
      <c r="AI232" s="43"/>
      <c r="AJ232" s="43"/>
      <c r="AK232" s="43"/>
      <c r="AL232" s="43"/>
      <c r="AM232" s="43"/>
      <c r="AN232" s="43"/>
      <c r="AO232" s="43"/>
      <c r="AP232" s="43"/>
      <c r="AQ232" s="43"/>
      <c r="AR232" s="43"/>
      <c r="AS232" s="43"/>
      <c r="AT232" s="43"/>
      <c r="AU232" s="43"/>
      <c r="AV232" s="43"/>
      <c r="AW232" s="43"/>
    </row>
    <row r="233" spans="33:49" x14ac:dyDescent="0.4">
      <c r="AG233" s="43"/>
      <c r="AH233" s="43"/>
      <c r="AI233" s="43"/>
      <c r="AJ233" s="43"/>
      <c r="AK233" s="43"/>
      <c r="AL233" s="43"/>
      <c r="AM233" s="43"/>
      <c r="AN233" s="43"/>
      <c r="AO233" s="43"/>
      <c r="AP233" s="43"/>
      <c r="AQ233" s="43"/>
      <c r="AR233" s="43"/>
      <c r="AS233" s="43"/>
      <c r="AT233" s="43"/>
      <c r="AU233" s="43"/>
      <c r="AV233" s="43"/>
      <c r="AW233" s="43"/>
    </row>
    <row r="234" spans="33:49" x14ac:dyDescent="0.4">
      <c r="AG234" s="43"/>
      <c r="AH234" s="43"/>
      <c r="AI234" s="43"/>
      <c r="AJ234" s="43"/>
      <c r="AK234" s="43"/>
      <c r="AL234" s="43"/>
      <c r="AM234" s="43"/>
      <c r="AN234" s="43"/>
      <c r="AO234" s="43"/>
      <c r="AP234" s="43"/>
      <c r="AQ234" s="43"/>
      <c r="AR234" s="43"/>
      <c r="AS234" s="43"/>
      <c r="AT234" s="43"/>
      <c r="AU234" s="43"/>
      <c r="AV234" s="43"/>
      <c r="AW234" s="43"/>
    </row>
    <row r="235" spans="33:49" x14ac:dyDescent="0.4">
      <c r="AG235" s="43"/>
      <c r="AH235" s="43"/>
      <c r="AI235" s="43"/>
      <c r="AJ235" s="43"/>
      <c r="AK235" s="43"/>
      <c r="AL235" s="43"/>
      <c r="AM235" s="43"/>
      <c r="AN235" s="43"/>
      <c r="AO235" s="43"/>
      <c r="AP235" s="43"/>
      <c r="AQ235" s="43"/>
      <c r="AR235" s="43"/>
      <c r="AS235" s="43"/>
      <c r="AT235" s="43"/>
      <c r="AU235" s="43"/>
      <c r="AV235" s="43"/>
      <c r="AW235" s="43"/>
    </row>
    <row r="236" spans="33:49" x14ac:dyDescent="0.4">
      <c r="AG236" s="43"/>
      <c r="AH236" s="43"/>
      <c r="AI236" s="43"/>
      <c r="AJ236" s="43"/>
      <c r="AK236" s="43"/>
      <c r="AL236" s="43"/>
      <c r="AM236" s="43"/>
      <c r="AN236" s="43"/>
      <c r="AO236" s="43"/>
      <c r="AP236" s="43"/>
      <c r="AQ236" s="43"/>
      <c r="AR236" s="43"/>
      <c r="AS236" s="43"/>
      <c r="AT236" s="43"/>
      <c r="AU236" s="43"/>
      <c r="AV236" s="43"/>
      <c r="AW236" s="43"/>
    </row>
    <row r="237" spans="33:49" x14ac:dyDescent="0.4">
      <c r="AG237" s="43"/>
      <c r="AH237" s="43"/>
      <c r="AI237" s="43"/>
      <c r="AJ237" s="43"/>
      <c r="AK237" s="43"/>
      <c r="AL237" s="43"/>
      <c r="AM237" s="43"/>
      <c r="AN237" s="43"/>
      <c r="AO237" s="43"/>
      <c r="AP237" s="43"/>
      <c r="AQ237" s="43"/>
      <c r="AR237" s="43"/>
      <c r="AS237" s="43"/>
      <c r="AT237" s="43"/>
      <c r="AU237" s="43"/>
      <c r="AV237" s="43"/>
      <c r="AW237" s="43"/>
    </row>
    <row r="238" spans="33:49" x14ac:dyDescent="0.4">
      <c r="AG238" s="43"/>
      <c r="AH238" s="43"/>
      <c r="AI238" s="43"/>
      <c r="AJ238" s="43"/>
      <c r="AK238" s="43"/>
      <c r="AL238" s="43"/>
      <c r="AM238" s="43"/>
      <c r="AN238" s="43"/>
      <c r="AO238" s="43"/>
      <c r="AP238" s="43"/>
      <c r="AQ238" s="43"/>
      <c r="AR238" s="43"/>
      <c r="AS238" s="43"/>
      <c r="AT238" s="43"/>
      <c r="AU238" s="43"/>
      <c r="AV238" s="43"/>
      <c r="AW238" s="43"/>
    </row>
    <row r="239" spans="33:49" x14ac:dyDescent="0.4">
      <c r="AG239" s="43"/>
      <c r="AH239" s="43"/>
      <c r="AI239" s="43"/>
      <c r="AJ239" s="43"/>
      <c r="AK239" s="43"/>
      <c r="AL239" s="43"/>
      <c r="AM239" s="43"/>
      <c r="AN239" s="43"/>
      <c r="AO239" s="43"/>
      <c r="AP239" s="43"/>
      <c r="AQ239" s="43"/>
      <c r="AR239" s="43"/>
      <c r="AS239" s="43"/>
      <c r="AT239" s="43"/>
      <c r="AU239" s="43"/>
      <c r="AV239" s="43"/>
      <c r="AW239" s="43"/>
    </row>
    <row r="240" spans="33:49" x14ac:dyDescent="0.4">
      <c r="AG240" s="43"/>
      <c r="AH240" s="43"/>
      <c r="AI240" s="43"/>
      <c r="AJ240" s="43"/>
      <c r="AK240" s="43"/>
      <c r="AL240" s="43"/>
      <c r="AM240" s="43"/>
      <c r="AN240" s="43"/>
      <c r="AO240" s="43"/>
      <c r="AP240" s="43"/>
      <c r="AQ240" s="43"/>
      <c r="AR240" s="43"/>
      <c r="AS240" s="43"/>
      <c r="AT240" s="43"/>
      <c r="AU240" s="43"/>
      <c r="AV240" s="43"/>
      <c r="AW240" s="43"/>
    </row>
    <row r="241" spans="33:49" x14ac:dyDescent="0.4">
      <c r="AG241" s="43"/>
      <c r="AH241" s="43"/>
      <c r="AI241" s="43"/>
      <c r="AJ241" s="43"/>
      <c r="AK241" s="43"/>
      <c r="AL241" s="43"/>
      <c r="AM241" s="43"/>
      <c r="AN241" s="43"/>
      <c r="AO241" s="43"/>
      <c r="AP241" s="43"/>
      <c r="AQ241" s="43"/>
      <c r="AR241" s="43"/>
      <c r="AS241" s="43"/>
      <c r="AT241" s="43"/>
      <c r="AU241" s="43"/>
      <c r="AV241" s="43"/>
      <c r="AW241" s="43"/>
    </row>
    <row r="242" spans="33:49" x14ac:dyDescent="0.4">
      <c r="AG242" s="43"/>
      <c r="AH242" s="43"/>
      <c r="AI242" s="43"/>
      <c r="AJ242" s="43"/>
      <c r="AK242" s="43"/>
      <c r="AL242" s="43"/>
      <c r="AM242" s="43"/>
      <c r="AN242" s="43"/>
      <c r="AO242" s="43"/>
      <c r="AP242" s="43"/>
      <c r="AQ242" s="43"/>
      <c r="AR242" s="43"/>
      <c r="AS242" s="43"/>
      <c r="AT242" s="43"/>
      <c r="AU242" s="43"/>
      <c r="AV242" s="43"/>
      <c r="AW242" s="43"/>
    </row>
    <row r="243" spans="33:49" x14ac:dyDescent="0.4">
      <c r="AG243" s="43"/>
      <c r="AH243" s="43"/>
      <c r="AI243" s="43"/>
      <c r="AJ243" s="43"/>
      <c r="AK243" s="43"/>
      <c r="AL243" s="43"/>
      <c r="AM243" s="43"/>
      <c r="AN243" s="43"/>
      <c r="AO243" s="43"/>
      <c r="AP243" s="43"/>
      <c r="AQ243" s="43"/>
      <c r="AR243" s="43"/>
      <c r="AS243" s="43"/>
      <c r="AT243" s="43"/>
      <c r="AU243" s="43"/>
      <c r="AV243" s="43"/>
      <c r="AW243" s="43"/>
    </row>
    <row r="244" spans="33:49" x14ac:dyDescent="0.4">
      <c r="AG244" s="43"/>
      <c r="AH244" s="43"/>
      <c r="AI244" s="43"/>
      <c r="AJ244" s="43"/>
      <c r="AK244" s="43"/>
      <c r="AL244" s="43"/>
      <c r="AM244" s="43"/>
      <c r="AN244" s="43"/>
      <c r="AO244" s="43"/>
      <c r="AP244" s="43"/>
      <c r="AQ244" s="43"/>
      <c r="AR244" s="43"/>
      <c r="AS244" s="43"/>
      <c r="AT244" s="43"/>
      <c r="AU244" s="43"/>
      <c r="AV244" s="43"/>
      <c r="AW244" s="43"/>
    </row>
    <row r="245" spans="33:49" x14ac:dyDescent="0.4">
      <c r="AG245" s="43"/>
      <c r="AH245" s="43"/>
      <c r="AI245" s="43"/>
      <c r="AJ245" s="43"/>
      <c r="AK245" s="43"/>
      <c r="AL245" s="43"/>
      <c r="AM245" s="43"/>
      <c r="AN245" s="43"/>
      <c r="AO245" s="43"/>
      <c r="AP245" s="43"/>
      <c r="AQ245" s="43"/>
      <c r="AR245" s="43"/>
      <c r="AS245" s="43"/>
      <c r="AT245" s="43"/>
      <c r="AU245" s="43"/>
      <c r="AV245" s="43"/>
      <c r="AW245" s="43"/>
    </row>
    <row r="246" spans="33:49" x14ac:dyDescent="0.4">
      <c r="AG246" s="43"/>
      <c r="AH246" s="43"/>
      <c r="AI246" s="43"/>
      <c r="AJ246" s="43"/>
      <c r="AK246" s="43"/>
      <c r="AL246" s="43"/>
      <c r="AM246" s="43"/>
      <c r="AN246" s="43"/>
      <c r="AO246" s="43"/>
      <c r="AP246" s="43"/>
      <c r="AQ246" s="43"/>
      <c r="AR246" s="43"/>
      <c r="AS246" s="43"/>
      <c r="AT246" s="43"/>
      <c r="AU246" s="43"/>
      <c r="AV246" s="43"/>
      <c r="AW246" s="43"/>
    </row>
    <row r="247" spans="33:49" x14ac:dyDescent="0.4">
      <c r="AG247" s="43"/>
      <c r="AH247" s="43"/>
      <c r="AI247" s="43"/>
      <c r="AJ247" s="43"/>
      <c r="AK247" s="43"/>
      <c r="AL247" s="43"/>
      <c r="AM247" s="43"/>
      <c r="AN247" s="43"/>
      <c r="AO247" s="43"/>
      <c r="AP247" s="43"/>
      <c r="AQ247" s="43"/>
      <c r="AR247" s="43"/>
      <c r="AS247" s="43"/>
      <c r="AT247" s="43"/>
      <c r="AU247" s="43"/>
      <c r="AV247" s="43"/>
      <c r="AW247" s="43"/>
    </row>
    <row r="248" spans="33:49" x14ac:dyDescent="0.4">
      <c r="AG248" s="43"/>
      <c r="AH248" s="43"/>
      <c r="AI248" s="43"/>
      <c r="AJ248" s="43"/>
      <c r="AK248" s="43"/>
      <c r="AL248" s="43"/>
      <c r="AM248" s="43"/>
      <c r="AN248" s="43"/>
      <c r="AO248" s="43"/>
      <c r="AP248" s="43"/>
      <c r="AQ248" s="43"/>
      <c r="AR248" s="43"/>
      <c r="AS248" s="43"/>
      <c r="AT248" s="43"/>
      <c r="AU248" s="43"/>
      <c r="AV248" s="43"/>
      <c r="AW248" s="43"/>
    </row>
    <row r="249" spans="33:49" x14ac:dyDescent="0.4">
      <c r="AG249" s="43"/>
      <c r="AH249" s="43"/>
      <c r="AI249" s="43"/>
      <c r="AJ249" s="43"/>
      <c r="AK249" s="43"/>
      <c r="AL249" s="43"/>
      <c r="AM249" s="43"/>
      <c r="AN249" s="43"/>
      <c r="AO249" s="43"/>
      <c r="AP249" s="43"/>
      <c r="AQ249" s="43"/>
      <c r="AR249" s="43"/>
      <c r="AS249" s="43"/>
      <c r="AT249" s="43"/>
      <c r="AU249" s="43"/>
      <c r="AV249" s="43"/>
      <c r="AW249" s="43"/>
    </row>
    <row r="250" spans="33:49" x14ac:dyDescent="0.4">
      <c r="AG250" s="43"/>
      <c r="AH250" s="43"/>
      <c r="AI250" s="43"/>
      <c r="AJ250" s="43"/>
      <c r="AK250" s="43"/>
      <c r="AL250" s="43"/>
      <c r="AM250" s="43"/>
      <c r="AN250" s="43"/>
      <c r="AO250" s="43"/>
      <c r="AP250" s="43"/>
      <c r="AQ250" s="43"/>
      <c r="AR250" s="43"/>
      <c r="AS250" s="43"/>
      <c r="AT250" s="43"/>
      <c r="AU250" s="43"/>
      <c r="AV250" s="43"/>
      <c r="AW250" s="43"/>
    </row>
    <row r="251" spans="33:49" x14ac:dyDescent="0.4">
      <c r="AG251" s="43"/>
      <c r="AH251" s="43"/>
      <c r="AI251" s="43"/>
      <c r="AJ251" s="43"/>
      <c r="AK251" s="43"/>
      <c r="AL251" s="43"/>
      <c r="AM251" s="43"/>
      <c r="AN251" s="43"/>
      <c r="AO251" s="43"/>
      <c r="AP251" s="43"/>
      <c r="AQ251" s="43"/>
      <c r="AR251" s="43"/>
      <c r="AS251" s="43"/>
      <c r="AT251" s="43"/>
      <c r="AU251" s="43"/>
      <c r="AV251" s="43"/>
      <c r="AW251" s="43"/>
    </row>
    <row r="252" spans="33:49" x14ac:dyDescent="0.4">
      <c r="AG252" s="43"/>
      <c r="AH252" s="43"/>
      <c r="AI252" s="43"/>
      <c r="AJ252" s="43"/>
      <c r="AK252" s="43"/>
      <c r="AL252" s="43"/>
      <c r="AM252" s="43"/>
      <c r="AN252" s="43"/>
      <c r="AO252" s="43"/>
      <c r="AP252" s="43"/>
      <c r="AQ252" s="43"/>
      <c r="AR252" s="43"/>
      <c r="AS252" s="43"/>
      <c r="AT252" s="43"/>
      <c r="AU252" s="43"/>
      <c r="AV252" s="43"/>
      <c r="AW252" s="43"/>
    </row>
    <row r="253" spans="33:49" x14ac:dyDescent="0.4">
      <c r="AG253" s="43"/>
      <c r="AH253" s="43"/>
      <c r="AI253" s="43"/>
      <c r="AJ253" s="43"/>
      <c r="AK253" s="43"/>
      <c r="AL253" s="43"/>
      <c r="AM253" s="43"/>
      <c r="AN253" s="43"/>
      <c r="AO253" s="43"/>
      <c r="AP253" s="43"/>
      <c r="AQ253" s="43"/>
      <c r="AR253" s="43"/>
      <c r="AS253" s="43"/>
      <c r="AT253" s="43"/>
      <c r="AU253" s="43"/>
      <c r="AV253" s="43"/>
      <c r="AW253" s="43"/>
    </row>
    <row r="254" spans="33:49" x14ac:dyDescent="0.4">
      <c r="AG254" s="43"/>
      <c r="AH254" s="43"/>
      <c r="AI254" s="43"/>
      <c r="AJ254" s="43"/>
      <c r="AK254" s="43"/>
      <c r="AL254" s="43"/>
      <c r="AM254" s="43"/>
      <c r="AN254" s="43"/>
      <c r="AO254" s="43"/>
      <c r="AP254" s="43"/>
      <c r="AQ254" s="43"/>
      <c r="AR254" s="43"/>
      <c r="AS254" s="43"/>
      <c r="AT254" s="43"/>
      <c r="AU254" s="43"/>
      <c r="AV254" s="43"/>
      <c r="AW254" s="43"/>
    </row>
    <row r="255" spans="33:49" x14ac:dyDescent="0.4">
      <c r="AG255" s="43"/>
      <c r="AH255" s="43"/>
      <c r="AI255" s="43"/>
      <c r="AJ255" s="43"/>
      <c r="AK255" s="43"/>
      <c r="AL255" s="43"/>
      <c r="AM255" s="43"/>
      <c r="AN255" s="43"/>
      <c r="AO255" s="43"/>
      <c r="AP255" s="43"/>
      <c r="AQ255" s="43"/>
      <c r="AR255" s="43"/>
      <c r="AS255" s="43"/>
      <c r="AT255" s="43"/>
      <c r="AU255" s="43"/>
      <c r="AV255" s="43"/>
      <c r="AW255" s="43"/>
    </row>
    <row r="256" spans="33:49" x14ac:dyDescent="0.4">
      <c r="AG256" s="43"/>
      <c r="AH256" s="43"/>
      <c r="AI256" s="43"/>
      <c r="AJ256" s="43"/>
      <c r="AK256" s="43"/>
      <c r="AL256" s="43"/>
      <c r="AM256" s="43"/>
      <c r="AN256" s="43"/>
      <c r="AO256" s="43"/>
      <c r="AP256" s="43"/>
      <c r="AQ256" s="43"/>
      <c r="AR256" s="43"/>
      <c r="AS256" s="43"/>
      <c r="AT256" s="43"/>
      <c r="AU256" s="43"/>
      <c r="AV256" s="43"/>
      <c r="AW256" s="43"/>
    </row>
    <row r="257" spans="33:49" x14ac:dyDescent="0.4">
      <c r="AG257" s="43"/>
      <c r="AH257" s="43"/>
      <c r="AI257" s="43"/>
      <c r="AJ257" s="43"/>
      <c r="AK257" s="43"/>
      <c r="AL257" s="43"/>
      <c r="AM257" s="43"/>
      <c r="AN257" s="43"/>
      <c r="AO257" s="43"/>
      <c r="AP257" s="43"/>
      <c r="AQ257" s="43"/>
      <c r="AR257" s="43"/>
      <c r="AS257" s="43"/>
      <c r="AT257" s="43"/>
      <c r="AU257" s="43"/>
      <c r="AV257" s="43"/>
      <c r="AW257" s="43"/>
    </row>
    <row r="258" spans="33:49" x14ac:dyDescent="0.4">
      <c r="AG258" s="43"/>
      <c r="AH258" s="43"/>
      <c r="AI258" s="43"/>
      <c r="AJ258" s="43"/>
      <c r="AK258" s="43"/>
      <c r="AL258" s="43"/>
      <c r="AM258" s="43"/>
      <c r="AN258" s="43"/>
      <c r="AO258" s="43"/>
      <c r="AP258" s="43"/>
      <c r="AQ258" s="43"/>
      <c r="AR258" s="43"/>
      <c r="AS258" s="43"/>
      <c r="AT258" s="43"/>
      <c r="AU258" s="43"/>
      <c r="AV258" s="43"/>
      <c r="AW258" s="43"/>
    </row>
    <row r="259" spans="33:49" x14ac:dyDescent="0.4">
      <c r="AG259" s="43"/>
      <c r="AH259" s="43"/>
      <c r="AI259" s="43"/>
      <c r="AJ259" s="43"/>
      <c r="AK259" s="43"/>
      <c r="AL259" s="43"/>
      <c r="AM259" s="43"/>
      <c r="AN259" s="43"/>
      <c r="AO259" s="43"/>
      <c r="AP259" s="43"/>
      <c r="AQ259" s="43"/>
      <c r="AR259" s="43"/>
      <c r="AS259" s="43"/>
      <c r="AT259" s="43"/>
      <c r="AU259" s="43"/>
      <c r="AV259" s="43"/>
      <c r="AW259" s="43"/>
    </row>
    <row r="260" spans="33:49" x14ac:dyDescent="0.4">
      <c r="AG260" s="43"/>
      <c r="AH260" s="43"/>
      <c r="AI260" s="43"/>
      <c r="AJ260" s="43"/>
      <c r="AK260" s="43"/>
      <c r="AL260" s="43"/>
      <c r="AM260" s="43"/>
      <c r="AN260" s="43"/>
      <c r="AO260" s="43"/>
      <c r="AP260" s="43"/>
      <c r="AQ260" s="43"/>
      <c r="AR260" s="43"/>
      <c r="AS260" s="43"/>
      <c r="AT260" s="43"/>
      <c r="AU260" s="43"/>
      <c r="AV260" s="43"/>
      <c r="AW260" s="43"/>
    </row>
    <row r="261" spans="33:49" x14ac:dyDescent="0.4">
      <c r="AG261" s="43"/>
      <c r="AH261" s="43"/>
      <c r="AI261" s="43"/>
      <c r="AJ261" s="43"/>
      <c r="AK261" s="43"/>
      <c r="AL261" s="43"/>
      <c r="AM261" s="43"/>
      <c r="AN261" s="43"/>
      <c r="AO261" s="43"/>
      <c r="AP261" s="43"/>
      <c r="AQ261" s="43"/>
      <c r="AR261" s="43"/>
      <c r="AS261" s="43"/>
      <c r="AT261" s="43"/>
      <c r="AU261" s="43"/>
      <c r="AV261" s="43"/>
      <c r="AW261" s="43"/>
    </row>
    <row r="262" spans="33:49" x14ac:dyDescent="0.4">
      <c r="AG262" s="43"/>
      <c r="AH262" s="43"/>
      <c r="AI262" s="43"/>
      <c r="AJ262" s="43"/>
      <c r="AK262" s="43"/>
      <c r="AL262" s="43"/>
      <c r="AM262" s="43"/>
      <c r="AN262" s="43"/>
      <c r="AO262" s="43"/>
      <c r="AP262" s="43"/>
      <c r="AQ262" s="43"/>
      <c r="AR262" s="43"/>
      <c r="AS262" s="43"/>
      <c r="AT262" s="43"/>
      <c r="AU262" s="43"/>
      <c r="AV262" s="43"/>
      <c r="AW262" s="43"/>
    </row>
    <row r="263" spans="33:49" x14ac:dyDescent="0.4">
      <c r="AG263" s="43"/>
      <c r="AH263" s="43"/>
      <c r="AI263" s="43"/>
      <c r="AJ263" s="43"/>
      <c r="AK263" s="43"/>
      <c r="AL263" s="43"/>
      <c r="AM263" s="43"/>
      <c r="AN263" s="43"/>
      <c r="AO263" s="43"/>
      <c r="AP263" s="43"/>
      <c r="AQ263" s="43"/>
      <c r="AR263" s="43"/>
      <c r="AS263" s="43"/>
      <c r="AT263" s="43"/>
      <c r="AU263" s="43"/>
      <c r="AV263" s="43"/>
      <c r="AW263" s="43"/>
    </row>
    <row r="264" spans="33:49" x14ac:dyDescent="0.4">
      <c r="AG264" s="43"/>
      <c r="AH264" s="43"/>
      <c r="AI264" s="43"/>
      <c r="AJ264" s="43"/>
      <c r="AK264" s="43"/>
      <c r="AL264" s="43"/>
      <c r="AM264" s="43"/>
      <c r="AN264" s="43"/>
      <c r="AO264" s="43"/>
      <c r="AP264" s="43"/>
      <c r="AQ264" s="43"/>
      <c r="AR264" s="43"/>
      <c r="AS264" s="43"/>
      <c r="AT264" s="43"/>
      <c r="AU264" s="43"/>
      <c r="AV264" s="43"/>
      <c r="AW264" s="43"/>
    </row>
    <row r="265" spans="33:49" x14ac:dyDescent="0.4">
      <c r="AG265" s="43"/>
      <c r="AH265" s="43"/>
      <c r="AI265" s="43"/>
      <c r="AJ265" s="43"/>
      <c r="AK265" s="43"/>
      <c r="AL265" s="43"/>
      <c r="AM265" s="43"/>
      <c r="AN265" s="43"/>
      <c r="AO265" s="43"/>
      <c r="AP265" s="43"/>
      <c r="AQ265" s="43"/>
      <c r="AR265" s="43"/>
      <c r="AS265" s="43"/>
      <c r="AT265" s="43"/>
      <c r="AU265" s="43"/>
      <c r="AV265" s="43"/>
      <c r="AW265" s="43"/>
    </row>
    <row r="266" spans="33:49" x14ac:dyDescent="0.4">
      <c r="AG266" s="43"/>
      <c r="AH266" s="43"/>
      <c r="AI266" s="43"/>
      <c r="AJ266" s="43"/>
      <c r="AK266" s="43"/>
      <c r="AL266" s="43"/>
      <c r="AM266" s="43"/>
      <c r="AN266" s="43"/>
      <c r="AO266" s="43"/>
      <c r="AP266" s="43"/>
      <c r="AQ266" s="43"/>
      <c r="AR266" s="43"/>
      <c r="AS266" s="43"/>
      <c r="AT266" s="43"/>
      <c r="AU266" s="43"/>
      <c r="AV266" s="43"/>
      <c r="AW266" s="43"/>
    </row>
    <row r="267" spans="33:49" x14ac:dyDescent="0.4">
      <c r="AG267" s="43"/>
      <c r="AH267" s="43"/>
      <c r="AI267" s="43"/>
      <c r="AJ267" s="43"/>
      <c r="AK267" s="43"/>
      <c r="AL267" s="43"/>
      <c r="AM267" s="43"/>
      <c r="AN267" s="43"/>
      <c r="AO267" s="43"/>
      <c r="AP267" s="43"/>
      <c r="AQ267" s="43"/>
      <c r="AR267" s="43"/>
      <c r="AS267" s="43"/>
      <c r="AT267" s="43"/>
      <c r="AU267" s="43"/>
      <c r="AV267" s="43"/>
      <c r="AW267" s="43"/>
    </row>
    <row r="268" spans="33:49" x14ac:dyDescent="0.4">
      <c r="AG268" s="43"/>
      <c r="AH268" s="43"/>
      <c r="AI268" s="43"/>
      <c r="AJ268" s="43"/>
      <c r="AK268" s="43"/>
      <c r="AL268" s="43"/>
      <c r="AM268" s="43"/>
      <c r="AN268" s="43"/>
      <c r="AO268" s="43"/>
      <c r="AP268" s="43"/>
      <c r="AQ268" s="43"/>
      <c r="AR268" s="43"/>
      <c r="AS268" s="43"/>
      <c r="AT268" s="43"/>
      <c r="AU268" s="43"/>
      <c r="AV268" s="43"/>
      <c r="AW268" s="43"/>
    </row>
    <row r="269" spans="33:49" x14ac:dyDescent="0.4">
      <c r="AG269" s="43"/>
      <c r="AH269" s="43"/>
      <c r="AI269" s="43"/>
      <c r="AJ269" s="43"/>
      <c r="AK269" s="43"/>
      <c r="AL269" s="43"/>
      <c r="AM269" s="43"/>
      <c r="AN269" s="43"/>
      <c r="AO269" s="43"/>
      <c r="AP269" s="43"/>
      <c r="AQ269" s="43"/>
      <c r="AR269" s="43"/>
      <c r="AS269" s="43"/>
      <c r="AT269" s="43"/>
      <c r="AU269" s="43"/>
      <c r="AV269" s="43"/>
      <c r="AW269" s="43"/>
    </row>
    <row r="270" spans="33:49" x14ac:dyDescent="0.4">
      <c r="AG270" s="43"/>
      <c r="AH270" s="43"/>
      <c r="AI270" s="43"/>
      <c r="AJ270" s="43"/>
      <c r="AK270" s="43"/>
      <c r="AL270" s="43"/>
      <c r="AM270" s="43"/>
      <c r="AN270" s="43"/>
      <c r="AO270" s="43"/>
      <c r="AP270" s="43"/>
      <c r="AQ270" s="43"/>
      <c r="AR270" s="43"/>
      <c r="AS270" s="43"/>
      <c r="AT270" s="43"/>
      <c r="AU270" s="43"/>
      <c r="AV270" s="43"/>
      <c r="AW270" s="43"/>
    </row>
    <row r="271" spans="33:49" x14ac:dyDescent="0.4">
      <c r="AG271" s="43"/>
      <c r="AH271" s="43"/>
      <c r="AI271" s="43"/>
      <c r="AJ271" s="43"/>
      <c r="AK271" s="43"/>
      <c r="AL271" s="43"/>
      <c r="AM271" s="43"/>
      <c r="AN271" s="43"/>
      <c r="AO271" s="43"/>
      <c r="AP271" s="43"/>
      <c r="AQ271" s="43"/>
      <c r="AR271" s="43"/>
      <c r="AS271" s="43"/>
      <c r="AT271" s="43"/>
      <c r="AU271" s="43"/>
      <c r="AV271" s="43"/>
      <c r="AW271" s="43"/>
    </row>
    <row r="272" spans="33:49" x14ac:dyDescent="0.4">
      <c r="AG272" s="43"/>
      <c r="AH272" s="43"/>
      <c r="AI272" s="43"/>
      <c r="AJ272" s="43"/>
      <c r="AK272" s="43"/>
      <c r="AL272" s="43"/>
      <c r="AM272" s="43"/>
      <c r="AN272" s="43"/>
      <c r="AO272" s="43"/>
      <c r="AP272" s="43"/>
      <c r="AQ272" s="43"/>
      <c r="AR272" s="43"/>
      <c r="AS272" s="43"/>
      <c r="AT272" s="43"/>
      <c r="AU272" s="43"/>
      <c r="AV272" s="43"/>
      <c r="AW272" s="43"/>
    </row>
    <row r="273" spans="33:49" x14ac:dyDescent="0.4">
      <c r="AG273" s="43"/>
      <c r="AH273" s="43"/>
      <c r="AI273" s="43"/>
      <c r="AJ273" s="43"/>
      <c r="AK273" s="43"/>
      <c r="AL273" s="43"/>
      <c r="AM273" s="43"/>
      <c r="AN273" s="43"/>
      <c r="AO273" s="43"/>
      <c r="AP273" s="43"/>
      <c r="AQ273" s="43"/>
      <c r="AR273" s="43"/>
      <c r="AS273" s="43"/>
      <c r="AT273" s="43"/>
      <c r="AU273" s="43"/>
      <c r="AV273" s="43"/>
      <c r="AW273" s="43"/>
    </row>
    <row r="274" spans="33:49" x14ac:dyDescent="0.4">
      <c r="AG274" s="43"/>
      <c r="AH274" s="43"/>
      <c r="AI274" s="43"/>
      <c r="AJ274" s="43"/>
      <c r="AK274" s="43"/>
      <c r="AL274" s="43"/>
      <c r="AM274" s="43"/>
      <c r="AN274" s="43"/>
      <c r="AO274" s="43"/>
      <c r="AP274" s="43"/>
      <c r="AQ274" s="43"/>
      <c r="AR274" s="43"/>
      <c r="AS274" s="43"/>
      <c r="AT274" s="43"/>
      <c r="AU274" s="43"/>
      <c r="AV274" s="43"/>
      <c r="AW274" s="43"/>
    </row>
    <row r="275" spans="33:49" x14ac:dyDescent="0.4">
      <c r="AG275" s="43"/>
      <c r="AH275" s="43"/>
      <c r="AI275" s="43"/>
      <c r="AJ275" s="43"/>
      <c r="AK275" s="43"/>
      <c r="AL275" s="43"/>
      <c r="AM275" s="43"/>
      <c r="AN275" s="43"/>
      <c r="AO275" s="43"/>
      <c r="AP275" s="43"/>
      <c r="AQ275" s="43"/>
      <c r="AR275" s="43"/>
      <c r="AS275" s="43"/>
      <c r="AT275" s="43"/>
      <c r="AU275" s="43"/>
      <c r="AV275" s="43"/>
      <c r="AW275" s="43"/>
    </row>
    <row r="276" spans="33:49" x14ac:dyDescent="0.4">
      <c r="AG276" s="43"/>
      <c r="AH276" s="43"/>
      <c r="AI276" s="43"/>
      <c r="AJ276" s="43"/>
      <c r="AK276" s="43"/>
      <c r="AL276" s="43"/>
      <c r="AM276" s="43"/>
      <c r="AN276" s="43"/>
      <c r="AO276" s="43"/>
      <c r="AP276" s="43"/>
      <c r="AQ276" s="43"/>
      <c r="AR276" s="43"/>
      <c r="AS276" s="43"/>
      <c r="AT276" s="43"/>
      <c r="AU276" s="43"/>
      <c r="AV276" s="43"/>
      <c r="AW276" s="43"/>
    </row>
    <row r="277" spans="33:49" x14ac:dyDescent="0.4">
      <c r="AG277" s="43"/>
      <c r="AH277" s="43"/>
      <c r="AI277" s="43"/>
      <c r="AJ277" s="43"/>
      <c r="AK277" s="43"/>
      <c r="AL277" s="43"/>
      <c r="AM277" s="43"/>
      <c r="AN277" s="43"/>
      <c r="AO277" s="43"/>
      <c r="AP277" s="43"/>
      <c r="AQ277" s="43"/>
      <c r="AR277" s="43"/>
      <c r="AS277" s="43"/>
      <c r="AT277" s="43"/>
      <c r="AU277" s="43"/>
      <c r="AV277" s="43"/>
      <c r="AW277" s="43"/>
    </row>
    <row r="278" spans="33:49" x14ac:dyDescent="0.4">
      <c r="AG278" s="43"/>
      <c r="AH278" s="43"/>
      <c r="AI278" s="43"/>
      <c r="AJ278" s="43"/>
      <c r="AK278" s="43"/>
      <c r="AL278" s="43"/>
      <c r="AM278" s="43"/>
      <c r="AN278" s="43"/>
      <c r="AO278" s="43"/>
      <c r="AP278" s="43"/>
      <c r="AQ278" s="43"/>
      <c r="AR278" s="43"/>
      <c r="AS278" s="43"/>
      <c r="AT278" s="43"/>
      <c r="AU278" s="43"/>
      <c r="AV278" s="43"/>
      <c r="AW278" s="43"/>
    </row>
    <row r="279" spans="33:49" x14ac:dyDescent="0.4">
      <c r="AG279" s="43"/>
      <c r="AH279" s="43"/>
      <c r="AI279" s="43"/>
      <c r="AJ279" s="43"/>
      <c r="AK279" s="43"/>
      <c r="AL279" s="43"/>
      <c r="AM279" s="43"/>
      <c r="AN279" s="43"/>
      <c r="AO279" s="43"/>
      <c r="AP279" s="43"/>
      <c r="AQ279" s="43"/>
      <c r="AR279" s="43"/>
      <c r="AS279" s="43"/>
      <c r="AT279" s="43"/>
      <c r="AU279" s="43"/>
      <c r="AV279" s="43"/>
      <c r="AW279" s="43"/>
    </row>
    <row r="280" spans="33:49" x14ac:dyDescent="0.4">
      <c r="AG280" s="43"/>
      <c r="AH280" s="43"/>
      <c r="AI280" s="43"/>
      <c r="AJ280" s="43"/>
      <c r="AK280" s="43"/>
      <c r="AL280" s="43"/>
      <c r="AM280" s="43"/>
      <c r="AN280" s="43"/>
      <c r="AO280" s="43"/>
      <c r="AP280" s="43"/>
      <c r="AQ280" s="43"/>
      <c r="AR280" s="43"/>
      <c r="AS280" s="43"/>
      <c r="AT280" s="43"/>
      <c r="AU280" s="43"/>
      <c r="AV280" s="43"/>
      <c r="AW280" s="43"/>
    </row>
    <row r="281" spans="33:49" x14ac:dyDescent="0.4">
      <c r="AG281" s="43"/>
      <c r="AH281" s="43"/>
      <c r="AI281" s="43"/>
      <c r="AJ281" s="43"/>
      <c r="AK281" s="43"/>
      <c r="AL281" s="43"/>
      <c r="AM281" s="43"/>
      <c r="AN281" s="43"/>
      <c r="AO281" s="43"/>
      <c r="AP281" s="43"/>
      <c r="AQ281" s="43"/>
      <c r="AR281" s="43"/>
      <c r="AS281" s="43"/>
      <c r="AT281" s="43"/>
      <c r="AU281" s="43"/>
      <c r="AV281" s="43"/>
      <c r="AW281" s="43"/>
    </row>
  </sheetData>
  <sheetProtection formatCells="0" formatColumns="0" formatRows="0" insertColumns="0" insertRows="0" insertHyperlinks="0" deleteColumns="0" deleteRows="0" sort="0" autoFilter="0" pivotTables="0"/>
  <pageMargins left="0.7" right="0.7" top="0.75" bottom="0.75" header="0.3" footer="0.3"/>
  <pageSetup orientation="portrait" r:id="rId1"/>
  <drawing r:id="rId2"/>
  <tableParts count="3">
    <tablePart r:id="rId3"/>
    <tablePart r:id="rId4"/>
    <tablePart r:id="rId5"/>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F115"/>
  <sheetViews>
    <sheetView showGridLines="0" workbookViewId="0"/>
  </sheetViews>
  <sheetFormatPr defaultColWidth="9" defaultRowHeight="16.8" x14ac:dyDescent="0.4"/>
  <cols>
    <col min="1" max="1" width="2.77734375" style="8" customWidth="1"/>
    <col min="2" max="2" width="37.21875" style="8" bestFit="1" customWidth="1"/>
    <col min="3" max="3" width="2.77734375" style="24" customWidth="1"/>
    <col min="4" max="4" width="2.77734375" customWidth="1"/>
    <col min="5" max="5" width="3.21875" style="1" customWidth="1"/>
    <col min="6" max="6" width="116.21875" style="1" customWidth="1"/>
    <col min="7" max="16384" width="9" style="1"/>
  </cols>
  <sheetData>
    <row r="1" spans="1:6" x14ac:dyDescent="0.4">
      <c r="C1" s="24" t="s">
        <v>250</v>
      </c>
    </row>
    <row r="2" spans="1:6" ht="39.6" x14ac:dyDescent="0.8">
      <c r="B2" s="9" t="str">
        <f>CompName</f>
        <v>#ExcelChampFI</v>
      </c>
      <c r="E2" s="13" t="str">
        <f ca="1">Controls!$C$162</f>
        <v>Valmista tuli! Nyt lähetä kisavastauksesi arvosteltavaksi.</v>
      </c>
    </row>
    <row r="3" spans="1:6" customFormat="1" x14ac:dyDescent="0.4">
      <c r="A3" s="8"/>
      <c r="B3" s="8"/>
      <c r="C3" s="8"/>
      <c r="E3" s="34">
        <v>1</v>
      </c>
      <c r="F3" s="37" t="str">
        <f ca="1">Controls!$C$163</f>
        <v>Tallenna tämä valmis työkirja ".xlsx"-tyyppiseksi Excel-tiedostoksi.</v>
      </c>
    </row>
    <row r="4" spans="1:6" x14ac:dyDescent="0.4">
      <c r="E4" s="34">
        <v>2</v>
      </c>
      <c r="F4" s="36" t="str">
        <f ca="1">HYPERLINK(CompEmailURL,SUBSTITUTE(Controls!$C$164,"&lt;CompEmail&gt;",CompEmail))</f>
        <v>Lähetä se sähköpostin liitteenä osoitteeseen ExcelChampFI@service.microsoft.com</v>
      </c>
    </row>
    <row r="5" spans="1:6" ht="33.6" x14ac:dyDescent="0.4">
      <c r="E5" s="34"/>
      <c r="F5" s="35" t="str">
        <f ca="1">Controls!$C$165</f>
        <v>Huomaa! Varmista, että lähetät sähköpostin varmasti samasta osoitteesta, josta kirjaudut Excel-yhteisösivustolle ja jota olet käyttänyt mm. tykkäämiseen yhteisösivustolla.</v>
      </c>
    </row>
    <row r="6" spans="1:6" x14ac:dyDescent="0.4">
      <c r="E6" s="34">
        <v>3</v>
      </c>
      <c r="F6" s="36" t="str">
        <f ca="1">HYPERLINK(CompURL,SUBSTITUTE(Controls!$C$166,"&lt;CompURL&gt;",CompURL))</f>
        <v>Julkaise Rytmisen kaavavoimistelun vastauksesi kuva sivulla http://aka.ms/ExcelChampFI</v>
      </c>
    </row>
    <row r="7" spans="1:6" ht="33.6" x14ac:dyDescent="0.4">
      <c r="E7" s="34"/>
      <c r="F7" s="35" t="str">
        <f ca="1">Controls!$C$167</f>
        <v>Jokainen vastausajan sisällä saamasi tykkäys ("Like") yhteisösivustolla tuo sinulle lisäpisteitä lajin 2 ohjeiden mukaisesti. Katso alla olevat tarkemmat ohjeet julkaisemisesta.</v>
      </c>
    </row>
    <row r="8" spans="1:6" x14ac:dyDescent="0.4">
      <c r="E8" s="34">
        <v>4</v>
      </c>
      <c r="F8" s="37" t="str">
        <f ca="1">Controls!$C$168</f>
        <v>Kiitos osallistumisestasi Excelin SM-kisoihin!</v>
      </c>
    </row>
    <row r="9" spans="1:6" x14ac:dyDescent="0.4">
      <c r="E9" s="34"/>
      <c r="F9" s="36" t="str">
        <f ca="1">HYPERLINK(CompURL,SUBSTITUTE(Controls!$C$169,"&lt;CompURL&gt;",CompURL))</f>
        <v>Käy tarkastamassa osoitteesta http://aka.ms/ExcelChampFI kisapäivitykset.</v>
      </c>
    </row>
    <row r="11" spans="1:6" ht="24.6" x14ac:dyDescent="0.55000000000000004">
      <c r="E11" s="13" t="str">
        <f ca="1">Controls!$C$170</f>
        <v>Miten kuva julkaistaan Excel-yhteisösivulle</v>
      </c>
    </row>
    <row r="12" spans="1:6" x14ac:dyDescent="0.4">
      <c r="E12" s="1">
        <v>1</v>
      </c>
      <c r="F12" s="36" t="str">
        <f ca="1">HYPERLINK(CompURL,SUBSTITUTE(Controls!$C$171,"&lt;CompURL&gt;",CompURL))</f>
        <v>Mene osoitteeseen http://aka.ms/ExcelChampFI (varmista, että ole kirjautuneena sisään)</v>
      </c>
    </row>
    <row r="13" spans="1:6" x14ac:dyDescent="0.4">
      <c r="E13" s="1">
        <v>2</v>
      </c>
      <c r="F13" s="1" t="str">
        <f ca="1">Controls!$C$172</f>
        <v>Etsi viesti, josta latasit tämän tehtävätyökirjan.</v>
      </c>
    </row>
    <row r="14" spans="1:6" x14ac:dyDescent="0.4">
      <c r="E14" s="1">
        <v>3</v>
      </c>
      <c r="F14" s="1" t="str">
        <f ca="1">Controls!$C$173</f>
        <v>Klikkaa "Reply"-painiketta</v>
      </c>
    </row>
    <row r="20" spans="2:6" x14ac:dyDescent="0.4">
      <c r="E20" s="1">
        <v>4</v>
      </c>
      <c r="F20" s="1" t="str">
        <f ca="1">Controls!$C$174</f>
        <v>Klikkaa "Photos"-painiketta (kameraikoni)</v>
      </c>
    </row>
    <row r="24" spans="2:6" ht="39.6" x14ac:dyDescent="0.8">
      <c r="B24" s="11"/>
    </row>
    <row r="46" spans="5:6" x14ac:dyDescent="0.4">
      <c r="E46" s="1">
        <v>5</v>
      </c>
      <c r="F46" s="1" t="str">
        <f ca="1">Controls!$C$175</f>
        <v>Klikkaa "Choose Files"-painiketta.</v>
      </c>
    </row>
    <row r="68" spans="5:6" x14ac:dyDescent="0.4">
      <c r="E68" s="1">
        <v>6</v>
      </c>
      <c r="F68" s="1" t="str">
        <f ca="1">Controls!$C$176</f>
        <v>Selaimeen avautuu ikkuna jossa voit valita kuvatiedoston, jonka haluat julkaista.</v>
      </c>
    </row>
    <row r="69" spans="5:6" x14ac:dyDescent="0.4">
      <c r="E69" s="1">
        <v>7</v>
      </c>
      <c r="F69" s="1" t="str">
        <f ca="1">Controls!$C$177</f>
        <v>Kun kuvatiedosto on ladattu palveluun klikkaa "Done"-painiketta oikeassa alakulmassa.</v>
      </c>
    </row>
    <row r="91" spans="5:6" x14ac:dyDescent="0.4">
      <c r="E91" s="1">
        <v>8</v>
      </c>
      <c r="F91" s="1" t="str">
        <f ca="1">Controls!$C$178</f>
        <v>Klikkaa "Post"-painiketta oikeassa alakulmassa julkaistaksesi kuvan.</v>
      </c>
    </row>
    <row r="115" spans="5:6" x14ac:dyDescent="0.4">
      <c r="E115" s="1">
        <v>9</v>
      </c>
      <c r="F115" s="1" t="str">
        <f ca="1">Controls!$C$179</f>
        <v>Siinä kaikki! Kuvasi on nyt julkaistu yhteisöpalveluun.</v>
      </c>
    </row>
  </sheetData>
  <sheetProtection algorithmName="SHA-512" hashValue="82KR5odtMylxtrYDxPjUDZCDS/qRbSb7AJ1rJ6cnOT8o7lT5rBChUm4pc+BMlEJBjJDFBaJDbGAxIiIP3pjuNQ==" saltValue="u5EXLQGbEb0GbeJdPVsxBw==" spinCount="100000" sheet="1" objects="1" scenarios="1"/>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
</file>

<file path=customXml/item2.xml><?xml version="1.0" encoding="utf-8"?>
<ct:contentTypeSchema xmlns:ct="http://schemas.microsoft.com/office/2006/metadata/contentType" xmlns:ma="http://schemas.microsoft.com/office/2006/metadata/properties/metaAttributes" ct:_="" ma:_="" ma:contentTypeName="Document" ma:contentTypeID="0x0101002085AB8DD6E6744DB0846DFE5B6E2FFE" ma:contentTypeVersion="4" ma:contentTypeDescription="Create a new document." ma:contentTypeScope="" ma:versionID="bcd8137a6fe31a4edc771080395c929d">
  <xsd:schema xmlns:xsd="http://www.w3.org/2001/XMLSchema" xmlns:xs="http://www.w3.org/2001/XMLSchema" xmlns:p="http://schemas.microsoft.com/office/2006/metadata/properties" xmlns:ns2="5957d91a-c492-48de-9845-84dcee43616c" targetNamespace="http://schemas.microsoft.com/office/2006/metadata/properties" ma:root="true" ma:fieldsID="e7d2bf66c6d1c3619c6c9b520b5a9cd9" ns2:_="">
    <xsd:import namespace="5957d91a-c492-48de-9845-84dcee43616c"/>
    <xsd:element name="properties">
      <xsd:complexType>
        <xsd:sequence>
          <xsd:element name="documentManagement">
            <xsd:complexType>
              <xsd:all>
                <xsd:element ref="ns2:SharedWithUsers" minOccurs="0"/>
                <xsd:element ref="ns2:SharedWithDetails" minOccurs="0"/>
                <xsd:element ref="ns2:LastSharedByUser" minOccurs="0"/>
                <xsd:element ref="ns2:LastSharedByTi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957d91a-c492-48de-9845-84dcee43616c"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LastSharedByUser" ma:index="10" nillable="true" ma:displayName="Last Shared By User" ma:description="" ma:internalName="LastSharedByUser" ma:readOnly="true">
      <xsd:simpleType>
        <xsd:restriction base="dms:Note">
          <xsd:maxLength value="255"/>
        </xsd:restriction>
      </xsd:simpleType>
    </xsd:element>
    <xsd:element name="LastSharedByTime" ma:index="11" nillable="true" ma:displayName="Last Shared By Time" ma:description="" ma:internalName="LastSharedByTime" ma:readOnly="tru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5.xml>��
</file>

<file path=customXml/itemProps1.xml><?xml version="1.0" encoding="utf-8"?>
<ds:datastoreItem xmlns:ds="http://schemas.openxmlformats.org/officeDocument/2006/customXml" ds:itemID="{0406852A-9F93-4576-AB7F-89766A131EDD}">
  <ds:schemaRefs>
    <ds:schemaRef ds:uri="http://schemas.microsoft.com/PowerBIAddIn"/>
  </ds:schemaRefs>
</ds:datastoreItem>
</file>

<file path=customXml/itemProps2.xml><?xml version="1.0" encoding="utf-8"?>
<ds:datastoreItem xmlns:ds="http://schemas.openxmlformats.org/officeDocument/2006/customXml" ds:itemID="{2152D1EA-D340-473A-9A27-7005E0FDF28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957d91a-c492-48de-9845-84dcee4361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C315BA2-74E0-40A4-B25C-7CAAE14A0A5F}">
  <ds:schemaRefs>
    <ds:schemaRef ds:uri="http://schemas.microsoft.com/sharepoint/v3/contenttype/forms"/>
  </ds:schemaRefs>
</ds:datastoreItem>
</file>

<file path=customXml/itemProps4.xml><?xml version="1.0" encoding="utf-8"?>
<ds:datastoreItem xmlns:ds="http://schemas.openxmlformats.org/officeDocument/2006/customXml" ds:itemID="{119A25B8-DE35-421C-9275-4C590119B39A}">
  <ds:schemaRefs>
    <ds:schemaRef ds:uri="http://schemas.microsoft.com/office/2006/metadata/properties"/>
    <ds:schemaRef ds:uri="http://schemas.microsoft.com/office/infopath/2007/PartnerControls"/>
    <ds:schemaRef ds:uri="http://schemas.microsoft.com/office/2006/documentManagement/types"/>
    <ds:schemaRef ds:uri="http://schemas.openxmlformats.org/package/2006/metadata/core-properties"/>
    <ds:schemaRef ds:uri="http://purl.org/dc/elements/1.1/"/>
    <ds:schemaRef ds:uri="http://purl.org/dc/terms/"/>
    <ds:schemaRef ds:uri="http://purl.org/dc/dcmitype/"/>
    <ds:schemaRef ds:uri="5957d91a-c492-48de-9845-84dcee43616c"/>
    <ds:schemaRef ds:uri="http://www.w3.org/XML/1998/namespace"/>
  </ds:schemaRefs>
</ds:datastoreItem>
</file>

<file path=customXml/itemProps5.xml><?xml version="1.0" encoding="utf-8"?>
<ds:datastoreItem xmlns:ds="http://schemas.openxmlformats.org/officeDocument/2006/customXml" ds:itemID="{8D60C428-858A-4290-8650-25625A7FB5DD}">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21</vt:i4>
      </vt:variant>
    </vt:vector>
  </HeadingPairs>
  <TitlesOfParts>
    <vt:vector size="29" baseType="lpstr">
      <vt:lpstr>Control Pivots</vt:lpstr>
      <vt:lpstr>Controls</vt:lpstr>
      <vt:lpstr>00</vt:lpstr>
      <vt:lpstr>01-01</vt:lpstr>
      <vt:lpstr>01-02</vt:lpstr>
      <vt:lpstr>02</vt:lpstr>
      <vt:lpstr>03</vt:lpstr>
      <vt:lpstr>04</vt:lpstr>
      <vt:lpstr>Add_Info</vt:lpstr>
      <vt:lpstr>CompEmail</vt:lpstr>
      <vt:lpstr>CompEmailURL</vt:lpstr>
      <vt:lpstr>CompFlag</vt:lpstr>
      <vt:lpstr>CompName</vt:lpstr>
      <vt:lpstr>CompNum</vt:lpstr>
      <vt:lpstr>CompURL</vt:lpstr>
      <vt:lpstr>'01-02'!ExternalData_1</vt:lpstr>
      <vt:lpstr>Lang</vt:lpstr>
      <vt:lpstr>LangNum</vt:lpstr>
      <vt:lpstr>Resp_01_01</vt:lpstr>
      <vt:lpstr>Resp_01_02</vt:lpstr>
      <vt:lpstr>Resp_02_01</vt:lpstr>
      <vt:lpstr>Resp_03_01</vt:lpstr>
      <vt:lpstr>Resp_03_02</vt:lpstr>
      <vt:lpstr>Resp_03_03</vt:lpstr>
      <vt:lpstr>Resp_03_04</vt:lpstr>
      <vt:lpstr>Resp_03_05</vt:lpstr>
      <vt:lpstr>Resp_03_99</vt:lpstr>
      <vt:lpstr>RndNum</vt:lpstr>
      <vt:lpstr>Valid_Selection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Johnnie Thomas</dc:creator>
  <cp:lastModifiedBy>Heidi Enho</cp:lastModifiedBy>
  <dcterms:created xsi:type="dcterms:W3CDTF">2016-09-02T18:11:39Z</dcterms:created>
  <dcterms:modified xsi:type="dcterms:W3CDTF">2017-03-23T05:21:39Z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0x0101002085AB8DD6E6744DB0846DFE5B6E2FFE</vt:lpwstr>
  </property>
</Properties>
</file>